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ra.hucic\Desktop\PLAN\PLAN 2025\IZVRŠENJE 2025\ZA UV IZVRŠENJE PLANA 2025\IZVRŠENJE 2025 - OBJAVA WEB\"/>
    </mc:Choice>
  </mc:AlternateContent>
  <bookViews>
    <workbookView xWindow="0" yWindow="0" windowWidth="28800" windowHeight="12180"/>
  </bookViews>
  <sheets>
    <sheet name="1. Sažetak 2025" sheetId="7" r:id="rId1"/>
    <sheet name="2. Račun PiR ekon.klas. 2025" sheetId="8" r:id="rId2"/>
    <sheet name="3. Račun PiR prema izv.fin.2025" sheetId="11" r:id="rId3"/>
    <sheet name="4. Rashodi prema funk.klas." sheetId="4" r:id="rId4"/>
    <sheet name="5. Račun financiranja" sheetId="5" r:id="rId5"/>
    <sheet name="6. Posebni dio" sheetId="12" r:id="rId6"/>
  </sheets>
  <definedNames>
    <definedName name="_xlnm.Print_Area" localSheetId="0">'1. Sažetak 2025'!$B$1:$J$44</definedName>
    <definedName name="_xlnm.Print_Area" localSheetId="1">'2. Račun PiR ekon.klas. 2025'!$A$1:$I$169</definedName>
    <definedName name="_xlnm.Print_Area" localSheetId="5">'6. Posebni dio'!$A$1:$G$324</definedName>
    <definedName name="_xlnm.Print_Titles" localSheetId="5">'6. Posebni dio'!$1:$1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7" l="1"/>
  <c r="G31" i="7"/>
  <c r="F31" i="7"/>
  <c r="I17" i="4" l="1"/>
  <c r="H17" i="4"/>
  <c r="G17" i="4"/>
  <c r="I16" i="4"/>
  <c r="H16" i="4"/>
  <c r="G16" i="4"/>
  <c r="I15" i="4"/>
  <c r="H15" i="4"/>
  <c r="I51" i="11"/>
  <c r="H51" i="11"/>
  <c r="G51" i="11"/>
  <c r="I50" i="11"/>
  <c r="H50" i="11"/>
  <c r="G50" i="11"/>
  <c r="I49" i="11"/>
  <c r="H49" i="11"/>
  <c r="G49" i="11"/>
  <c r="I48" i="11"/>
  <c r="H48" i="11"/>
  <c r="G48" i="11"/>
  <c r="I47" i="11"/>
  <c r="G47" i="11"/>
  <c r="I46" i="11"/>
  <c r="H46" i="11"/>
  <c r="G46" i="11"/>
  <c r="I45" i="11"/>
  <c r="H45" i="11"/>
  <c r="G45" i="11"/>
  <c r="I44" i="11"/>
  <c r="H44" i="11"/>
  <c r="G44" i="11"/>
  <c r="I43" i="11"/>
  <c r="H43" i="11"/>
  <c r="G43" i="11"/>
  <c r="I42" i="11"/>
  <c r="H42" i="11"/>
  <c r="G42" i="11"/>
  <c r="I41" i="11"/>
  <c r="H41" i="11"/>
  <c r="G41" i="11"/>
  <c r="I40" i="11"/>
  <c r="H40" i="11"/>
  <c r="G40" i="11"/>
  <c r="I39" i="11"/>
  <c r="H39" i="11"/>
  <c r="G39" i="11"/>
  <c r="I38" i="11"/>
  <c r="H38" i="11"/>
  <c r="G38" i="11"/>
  <c r="I37" i="11"/>
  <c r="H37" i="11"/>
  <c r="G37" i="11"/>
  <c r="I36" i="11"/>
  <c r="H36" i="11"/>
  <c r="G36" i="11"/>
  <c r="I35" i="11"/>
  <c r="H35" i="11"/>
  <c r="G35" i="11"/>
  <c r="I34" i="11"/>
  <c r="H34" i="11"/>
  <c r="G34" i="11"/>
  <c r="I27" i="11"/>
  <c r="H27" i="11"/>
  <c r="G27" i="11"/>
  <c r="I26" i="11"/>
  <c r="H26" i="11"/>
  <c r="G26" i="11"/>
  <c r="I25" i="11"/>
  <c r="H25" i="11"/>
  <c r="G25" i="11"/>
  <c r="I24" i="11"/>
  <c r="H24" i="11"/>
  <c r="G24" i="11"/>
  <c r="I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F26" i="12"/>
  <c r="G26" i="12"/>
  <c r="F27" i="12"/>
  <c r="G27" i="12"/>
  <c r="F28" i="12"/>
  <c r="G28" i="12"/>
  <c r="F24" i="12"/>
  <c r="G24" i="12"/>
  <c r="F20" i="12"/>
  <c r="G20" i="12"/>
  <c r="F21" i="12"/>
  <c r="G21" i="12"/>
  <c r="F29" i="12"/>
  <c r="G29" i="12"/>
  <c r="F30" i="12"/>
  <c r="G30" i="12"/>
  <c r="F31" i="12"/>
  <c r="G31" i="12"/>
  <c r="F32" i="12"/>
  <c r="G32" i="12"/>
  <c r="F33" i="12"/>
  <c r="G33" i="12"/>
  <c r="F34" i="12"/>
  <c r="G34" i="12"/>
  <c r="G319" i="12"/>
  <c r="F319" i="12"/>
  <c r="G318" i="12"/>
  <c r="F318" i="12"/>
  <c r="G317" i="12"/>
  <c r="F317" i="12"/>
  <c r="G316" i="12"/>
  <c r="F316" i="12"/>
  <c r="G315" i="12"/>
  <c r="F315" i="12"/>
  <c r="G314" i="12"/>
  <c r="F314" i="12"/>
  <c r="G313" i="12"/>
  <c r="G312" i="12"/>
  <c r="G311" i="12"/>
  <c r="G309" i="12"/>
  <c r="G307" i="12"/>
  <c r="F307" i="12"/>
  <c r="G305" i="12"/>
  <c r="G304" i="12"/>
  <c r="G303" i="12"/>
  <c r="G301" i="12"/>
  <c r="G300" i="12"/>
  <c r="G299" i="12"/>
  <c r="G298" i="12"/>
  <c r="F298" i="12"/>
  <c r="G297" i="12"/>
  <c r="F297" i="12"/>
  <c r="G296" i="12"/>
  <c r="F296" i="12"/>
  <c r="G295" i="12"/>
  <c r="F295" i="12"/>
  <c r="G294" i="12"/>
  <c r="F294" i="12"/>
  <c r="G293" i="12"/>
  <c r="F293" i="12"/>
  <c r="G292" i="12"/>
  <c r="F292" i="12"/>
  <c r="G291" i="12"/>
  <c r="F291" i="12"/>
  <c r="G290" i="12"/>
  <c r="F290" i="12"/>
  <c r="G289" i="12"/>
  <c r="F289" i="12"/>
  <c r="G288" i="12"/>
  <c r="F288" i="12"/>
  <c r="G287" i="12"/>
  <c r="F287" i="12"/>
  <c r="G286" i="12"/>
  <c r="F286" i="12"/>
  <c r="G285" i="12"/>
  <c r="F285" i="12"/>
  <c r="G284" i="12"/>
  <c r="F284" i="12"/>
  <c r="G283" i="12"/>
  <c r="F283" i="12"/>
  <c r="G282" i="12"/>
  <c r="G281" i="12"/>
  <c r="G280" i="12"/>
  <c r="G279" i="12"/>
  <c r="G278" i="12"/>
  <c r="G277" i="12"/>
  <c r="G276" i="12"/>
  <c r="G275" i="12"/>
  <c r="G274" i="12"/>
  <c r="F274" i="12"/>
  <c r="G273" i="12"/>
  <c r="F273" i="12"/>
  <c r="G272" i="12"/>
  <c r="F272" i="12"/>
  <c r="G271" i="12"/>
  <c r="F271" i="12"/>
  <c r="G270" i="12"/>
  <c r="F270" i="12"/>
  <c r="G269" i="12"/>
  <c r="F269" i="12"/>
  <c r="G268" i="12"/>
  <c r="F268" i="12"/>
  <c r="G267" i="12"/>
  <c r="F267" i="12"/>
  <c r="G266" i="12"/>
  <c r="F266" i="12"/>
  <c r="G265" i="12"/>
  <c r="F265" i="12"/>
  <c r="G264" i="12"/>
  <c r="F264" i="12"/>
  <c r="G263" i="12"/>
  <c r="G262" i="12"/>
  <c r="F262" i="12"/>
  <c r="G261" i="12"/>
  <c r="F261" i="12"/>
  <c r="G259" i="12"/>
  <c r="F259" i="12"/>
  <c r="G258" i="12"/>
  <c r="F258" i="12"/>
  <c r="G257" i="12"/>
  <c r="F257" i="12"/>
  <c r="G256" i="12"/>
  <c r="F256" i="12"/>
  <c r="G255" i="12"/>
  <c r="F255" i="12"/>
  <c r="G254" i="12"/>
  <c r="F254" i="12"/>
  <c r="G253" i="12"/>
  <c r="F253" i="12"/>
  <c r="G252" i="12"/>
  <c r="F252" i="12"/>
  <c r="G251" i="12"/>
  <c r="F251" i="12"/>
  <c r="G250" i="12"/>
  <c r="F250" i="12"/>
  <c r="G249" i="12"/>
  <c r="F249" i="12"/>
  <c r="G248" i="12"/>
  <c r="F248" i="12"/>
  <c r="G247" i="12"/>
  <c r="F247" i="12"/>
  <c r="G246" i="12"/>
  <c r="F246" i="12"/>
  <c r="G245" i="12"/>
  <c r="G243" i="12"/>
  <c r="F243" i="12"/>
  <c r="G242" i="12"/>
  <c r="F242" i="12"/>
  <c r="G241" i="12"/>
  <c r="F241" i="12"/>
  <c r="G240" i="12"/>
  <c r="F240" i="12"/>
  <c r="G237" i="12"/>
  <c r="F237" i="12"/>
  <c r="G235" i="12"/>
  <c r="F235" i="12"/>
  <c r="G234" i="12"/>
  <c r="F234" i="12"/>
  <c r="G233" i="12"/>
  <c r="F233" i="12"/>
  <c r="G232" i="12"/>
  <c r="F232" i="12"/>
  <c r="G231" i="12"/>
  <c r="F231" i="12"/>
  <c r="G230" i="12"/>
  <c r="G229" i="12"/>
  <c r="F229" i="12"/>
  <c r="G228" i="12"/>
  <c r="G227" i="12"/>
  <c r="G226" i="12"/>
  <c r="G225" i="12"/>
  <c r="G224" i="12"/>
  <c r="F224" i="12"/>
  <c r="G223" i="12"/>
  <c r="F223" i="12"/>
  <c r="G222" i="12"/>
  <c r="F222" i="12"/>
  <c r="G221" i="12"/>
  <c r="F221" i="12"/>
  <c r="G220" i="12"/>
  <c r="F220" i="12"/>
  <c r="G219" i="12"/>
  <c r="F219" i="12"/>
  <c r="G217" i="12"/>
  <c r="F217" i="12"/>
  <c r="G216" i="12"/>
  <c r="F216" i="12"/>
  <c r="G214" i="12"/>
  <c r="F214" i="12"/>
  <c r="G213" i="12"/>
  <c r="F213" i="12"/>
  <c r="G212" i="12"/>
  <c r="F212" i="12"/>
  <c r="G211" i="12"/>
  <c r="F211" i="12"/>
  <c r="G210" i="12"/>
  <c r="F210" i="12"/>
  <c r="G209" i="12"/>
  <c r="F209" i="12"/>
  <c r="G208" i="12"/>
  <c r="F208" i="12"/>
  <c r="G207" i="12"/>
  <c r="F207" i="12"/>
  <c r="G206" i="12"/>
  <c r="F206" i="12"/>
  <c r="G205" i="12"/>
  <c r="F205" i="12"/>
  <c r="G204" i="12"/>
  <c r="F204" i="12"/>
  <c r="G203" i="12"/>
  <c r="F203" i="12"/>
  <c r="G202" i="12"/>
  <c r="F202" i="12"/>
  <c r="G201" i="12"/>
  <c r="F201" i="12"/>
  <c r="G200" i="12"/>
  <c r="F200" i="12"/>
  <c r="G199" i="12"/>
  <c r="F199" i="12"/>
  <c r="G198" i="12"/>
  <c r="F198" i="12"/>
  <c r="G197" i="12"/>
  <c r="F197" i="12"/>
  <c r="G196" i="12"/>
  <c r="F196" i="12"/>
  <c r="G195" i="12"/>
  <c r="F195" i="12"/>
  <c r="G194" i="12"/>
  <c r="F194" i="12"/>
  <c r="G193" i="12"/>
  <c r="F193" i="12"/>
  <c r="G192" i="12"/>
  <c r="G191" i="12"/>
  <c r="G190" i="12"/>
  <c r="F190" i="12"/>
  <c r="G189" i="12"/>
  <c r="G188" i="12"/>
  <c r="F188" i="12"/>
  <c r="G187" i="12"/>
  <c r="G186" i="12"/>
  <c r="G185" i="12"/>
  <c r="F184" i="12"/>
  <c r="G183" i="12"/>
  <c r="G182" i="12"/>
  <c r="F182" i="12"/>
  <c r="G181" i="12"/>
  <c r="F181" i="12"/>
  <c r="G180" i="12"/>
  <c r="G179" i="12"/>
  <c r="G178" i="12"/>
  <c r="G177" i="12"/>
  <c r="F177" i="12"/>
  <c r="G176" i="12"/>
  <c r="F176" i="12"/>
  <c r="G175" i="12"/>
  <c r="F175" i="12"/>
  <c r="G174" i="12"/>
  <c r="F174" i="12"/>
  <c r="G172" i="12"/>
  <c r="F172" i="12"/>
  <c r="G171" i="12"/>
  <c r="F171" i="12"/>
  <c r="G170" i="12"/>
  <c r="G169" i="12"/>
  <c r="F169" i="12"/>
  <c r="G168" i="12"/>
  <c r="G167" i="12"/>
  <c r="F167" i="12"/>
  <c r="G166" i="12"/>
  <c r="F166" i="12"/>
  <c r="G165" i="12"/>
  <c r="F165" i="12"/>
  <c r="G164" i="12"/>
  <c r="F164" i="12"/>
  <c r="G163" i="12"/>
  <c r="F163" i="12"/>
  <c r="G162" i="12"/>
  <c r="F162" i="12"/>
  <c r="G161" i="12"/>
  <c r="F161" i="12"/>
  <c r="G160" i="12"/>
  <c r="F160" i="12"/>
  <c r="G159" i="12"/>
  <c r="F159" i="12"/>
  <c r="G158" i="12"/>
  <c r="F158" i="12"/>
  <c r="G157" i="12"/>
  <c r="F157" i="12"/>
  <c r="G156" i="12"/>
  <c r="F156" i="12"/>
  <c r="G155" i="12"/>
  <c r="F155" i="12"/>
  <c r="G154" i="12"/>
  <c r="F154" i="12"/>
  <c r="G153" i="12"/>
  <c r="F153" i="12"/>
  <c r="G152" i="12"/>
  <c r="F152" i="12"/>
  <c r="G151" i="12"/>
  <c r="F151" i="12"/>
  <c r="G150" i="12"/>
  <c r="F150" i="12"/>
  <c r="G149" i="12"/>
  <c r="F149" i="12"/>
  <c r="G148" i="12"/>
  <c r="F148" i="12"/>
  <c r="G147" i="12"/>
  <c r="F147" i="12"/>
  <c r="G146" i="12"/>
  <c r="F146" i="12"/>
  <c r="G145" i="12"/>
  <c r="F145" i="12"/>
  <c r="G144" i="12"/>
  <c r="F144" i="12"/>
  <c r="G143" i="12"/>
  <c r="F143" i="12"/>
  <c r="G142" i="12"/>
  <c r="F142" i="12"/>
  <c r="G141" i="12"/>
  <c r="F141" i="12"/>
  <c r="G140" i="12"/>
  <c r="F140" i="12"/>
  <c r="G139" i="12"/>
  <c r="F139" i="12"/>
  <c r="G138" i="12"/>
  <c r="F138" i="12"/>
  <c r="G137" i="12"/>
  <c r="F137" i="12"/>
  <c r="G136" i="12"/>
  <c r="F136" i="12"/>
  <c r="G134" i="12"/>
  <c r="F134" i="12"/>
  <c r="G133" i="12"/>
  <c r="F133" i="12"/>
  <c r="G132" i="12"/>
  <c r="F132" i="12"/>
  <c r="G131" i="12"/>
  <c r="F131" i="12"/>
  <c r="G130" i="12"/>
  <c r="F130" i="12"/>
  <c r="G129" i="12"/>
  <c r="F129" i="12"/>
  <c r="G128" i="12"/>
  <c r="F128" i="12"/>
  <c r="G127" i="12"/>
  <c r="F127" i="12"/>
  <c r="G126" i="12"/>
  <c r="F126" i="12"/>
  <c r="G125" i="12"/>
  <c r="F125" i="12"/>
  <c r="G124" i="12"/>
  <c r="F124" i="12"/>
  <c r="G123" i="12"/>
  <c r="F123" i="12"/>
  <c r="G122" i="12"/>
  <c r="F122" i="12"/>
  <c r="G121" i="12"/>
  <c r="F121" i="12"/>
  <c r="G120" i="12"/>
  <c r="F120" i="12"/>
  <c r="G119" i="12"/>
  <c r="F119" i="12"/>
  <c r="G118" i="12"/>
  <c r="F118" i="12"/>
  <c r="G117" i="12"/>
  <c r="F117" i="12"/>
  <c r="G116" i="12"/>
  <c r="F116" i="12"/>
  <c r="G115" i="12"/>
  <c r="F115" i="12"/>
  <c r="G114" i="12"/>
  <c r="F114" i="12"/>
  <c r="G113" i="12"/>
  <c r="F113" i="12"/>
  <c r="G112" i="12"/>
  <c r="F112" i="12"/>
  <c r="G111" i="12"/>
  <c r="F111" i="12"/>
  <c r="G110" i="12"/>
  <c r="F110" i="12"/>
  <c r="G109" i="12"/>
  <c r="F109" i="12"/>
  <c r="G108" i="12"/>
  <c r="F108" i="12"/>
  <c r="G107" i="12"/>
  <c r="F107" i="12"/>
  <c r="G106" i="12"/>
  <c r="F106" i="12"/>
  <c r="G105" i="12"/>
  <c r="F105" i="12"/>
  <c r="G104" i="12"/>
  <c r="F104" i="12"/>
  <c r="G103" i="12"/>
  <c r="F103" i="12"/>
  <c r="G102" i="12"/>
  <c r="F102" i="12"/>
  <c r="G101" i="12"/>
  <c r="F101" i="12"/>
  <c r="G100" i="12"/>
  <c r="F100" i="12"/>
  <c r="G99" i="12"/>
  <c r="F99" i="12"/>
  <c r="G98" i="12"/>
  <c r="F98" i="12"/>
  <c r="G97" i="12"/>
  <c r="F97" i="12"/>
  <c r="G95" i="12"/>
  <c r="F95" i="12"/>
  <c r="G94" i="12"/>
  <c r="F94" i="12"/>
  <c r="G93" i="12"/>
  <c r="F93" i="12"/>
  <c r="G92" i="12"/>
  <c r="F92" i="12"/>
  <c r="G91" i="12"/>
  <c r="F91" i="12"/>
  <c r="G90" i="12"/>
  <c r="F90" i="12"/>
  <c r="G89" i="12"/>
  <c r="F89" i="12"/>
  <c r="G88" i="12"/>
  <c r="F88" i="12"/>
  <c r="G87" i="12"/>
  <c r="F87" i="12"/>
  <c r="G86" i="12"/>
  <c r="F86" i="12"/>
  <c r="G85" i="12"/>
  <c r="F85" i="12"/>
  <c r="G84" i="12"/>
  <c r="F84" i="12"/>
  <c r="G83" i="12"/>
  <c r="F83" i="12"/>
  <c r="G82" i="12"/>
  <c r="F82" i="12"/>
  <c r="G81" i="12"/>
  <c r="F81" i="12"/>
  <c r="G80" i="12"/>
  <c r="F80" i="12"/>
  <c r="G79" i="12"/>
  <c r="F79" i="12"/>
  <c r="G78" i="12"/>
  <c r="F78" i="12"/>
  <c r="G77" i="12"/>
  <c r="F77" i="12"/>
  <c r="G76" i="12"/>
  <c r="F76" i="12"/>
  <c r="G75" i="12"/>
  <c r="F75" i="12"/>
  <c r="G74" i="12"/>
  <c r="F74" i="12"/>
  <c r="G73" i="12"/>
  <c r="F73" i="12"/>
  <c r="G72" i="12"/>
  <c r="F72" i="12"/>
  <c r="G71" i="12"/>
  <c r="F71" i="12"/>
  <c r="G70" i="12"/>
  <c r="F70" i="12"/>
  <c r="G69" i="12"/>
  <c r="F69" i="12"/>
  <c r="G68" i="12"/>
  <c r="F68" i="12"/>
  <c r="G67" i="12"/>
  <c r="F67" i="12"/>
  <c r="G66" i="12"/>
  <c r="F66" i="12"/>
  <c r="G65" i="12"/>
  <c r="F65" i="12"/>
  <c r="G64" i="12"/>
  <c r="F64" i="12"/>
  <c r="G63" i="12"/>
  <c r="F63" i="12"/>
  <c r="G62" i="12"/>
  <c r="F62" i="12"/>
  <c r="G61" i="12"/>
  <c r="F61" i="12"/>
  <c r="G60" i="12"/>
  <c r="F60" i="12"/>
  <c r="G59" i="12"/>
  <c r="F59" i="12"/>
  <c r="G58" i="12"/>
  <c r="F58" i="12"/>
  <c r="G56" i="12"/>
  <c r="F56" i="12"/>
  <c r="G55" i="12"/>
  <c r="F55" i="12"/>
  <c r="G54" i="12"/>
  <c r="F54" i="12"/>
  <c r="G53" i="12"/>
  <c r="F53" i="12"/>
  <c r="G52" i="12"/>
  <c r="F52" i="12"/>
  <c r="F51" i="12"/>
  <c r="G50" i="12"/>
  <c r="F50" i="12"/>
  <c r="G49" i="12"/>
  <c r="F49" i="12"/>
  <c r="G48" i="12"/>
  <c r="F48" i="12"/>
  <c r="G47" i="12"/>
  <c r="F47" i="12"/>
  <c r="G46" i="12"/>
  <c r="G45" i="12"/>
  <c r="G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23" i="12"/>
  <c r="F23" i="12"/>
  <c r="G22" i="12"/>
  <c r="F22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F13" i="12"/>
  <c r="G12" i="12"/>
  <c r="F12" i="12"/>
  <c r="G163" i="8" l="1"/>
  <c r="G162" i="8"/>
  <c r="I161" i="8"/>
  <c r="H161" i="8"/>
  <c r="G161" i="8"/>
  <c r="I160" i="8"/>
  <c r="H160" i="8"/>
  <c r="G160" i="8"/>
  <c r="I159" i="8"/>
  <c r="H159" i="8"/>
  <c r="G159" i="8"/>
  <c r="I158" i="8"/>
  <c r="H158" i="8"/>
  <c r="G158" i="8"/>
  <c r="I157" i="8"/>
  <c r="H157" i="8"/>
  <c r="G157" i="8"/>
  <c r="I156" i="8"/>
  <c r="H156" i="8"/>
  <c r="I155" i="8"/>
  <c r="H155" i="8"/>
  <c r="I154" i="8"/>
  <c r="I153" i="8"/>
  <c r="I152" i="8"/>
  <c r="H152" i="8"/>
  <c r="G152" i="8"/>
  <c r="I151" i="8"/>
  <c r="H151" i="8"/>
  <c r="G151" i="8"/>
  <c r="G150" i="8"/>
  <c r="G149" i="8"/>
  <c r="I148" i="8"/>
  <c r="H148" i="8"/>
  <c r="G148" i="8"/>
  <c r="G147" i="8"/>
  <c r="I146" i="8"/>
  <c r="H146" i="8"/>
  <c r="G146" i="8"/>
  <c r="I145" i="8"/>
  <c r="H145" i="8"/>
  <c r="G145" i="8"/>
  <c r="I144" i="8"/>
  <c r="H144" i="8"/>
  <c r="G144" i="8"/>
  <c r="I143" i="8"/>
  <c r="H143" i="8"/>
  <c r="G143" i="8"/>
  <c r="I142" i="8"/>
  <c r="H142" i="8"/>
  <c r="G142" i="8"/>
  <c r="I141" i="8"/>
  <c r="H141" i="8"/>
  <c r="G141" i="8"/>
  <c r="I140" i="8"/>
  <c r="H140" i="8"/>
  <c r="G140" i="8"/>
  <c r="I138" i="8"/>
  <c r="H138" i="8"/>
  <c r="G138" i="8"/>
  <c r="I137" i="8"/>
  <c r="H137" i="8"/>
  <c r="G137" i="8"/>
  <c r="I135" i="8"/>
  <c r="H135" i="8"/>
  <c r="G135" i="8"/>
  <c r="I134" i="8"/>
  <c r="H134" i="8"/>
  <c r="G134" i="8"/>
  <c r="I133" i="8"/>
  <c r="H133" i="8"/>
  <c r="G133" i="8"/>
  <c r="I132" i="8"/>
  <c r="H132" i="8"/>
  <c r="G132" i="8"/>
  <c r="I131" i="8"/>
  <c r="H131" i="8"/>
  <c r="G131" i="8"/>
  <c r="I129" i="8"/>
  <c r="H129" i="8"/>
  <c r="G129" i="8"/>
  <c r="I128" i="8"/>
  <c r="H128" i="8"/>
  <c r="G128" i="8"/>
  <c r="I127" i="8"/>
  <c r="H127" i="8"/>
  <c r="G127" i="8"/>
  <c r="I126" i="8"/>
  <c r="H126" i="8"/>
  <c r="G126" i="8"/>
  <c r="I125" i="8"/>
  <c r="H125" i="8"/>
  <c r="G125" i="8"/>
  <c r="I124" i="8"/>
  <c r="H124" i="8"/>
  <c r="G124" i="8"/>
  <c r="I123" i="8"/>
  <c r="H123" i="8"/>
  <c r="G123" i="8"/>
  <c r="I119" i="8"/>
  <c r="H119" i="8"/>
  <c r="G119" i="8"/>
  <c r="I117" i="8"/>
  <c r="H117" i="8"/>
  <c r="G117" i="8"/>
  <c r="I116" i="8"/>
  <c r="H116" i="8"/>
  <c r="G116" i="8"/>
  <c r="I115" i="8"/>
  <c r="H115" i="8"/>
  <c r="G115" i="8"/>
  <c r="I114" i="8"/>
  <c r="H114" i="8"/>
  <c r="G114" i="8"/>
  <c r="I113" i="8"/>
  <c r="H113" i="8"/>
  <c r="G113" i="8"/>
  <c r="I112" i="8"/>
  <c r="H112" i="8"/>
  <c r="G112" i="8"/>
  <c r="I111" i="8"/>
  <c r="H111" i="8"/>
  <c r="G111" i="8"/>
  <c r="I110" i="8"/>
  <c r="H110" i="8"/>
  <c r="G110" i="8"/>
  <c r="I109" i="8"/>
  <c r="H109" i="8"/>
  <c r="G109" i="8"/>
  <c r="I108" i="8"/>
  <c r="H108" i="8"/>
  <c r="G108" i="8"/>
  <c r="I107" i="8"/>
  <c r="H107" i="8"/>
  <c r="G107" i="8"/>
  <c r="I106" i="8"/>
  <c r="H106" i="8"/>
  <c r="I104" i="8"/>
  <c r="H104" i="8"/>
  <c r="I103" i="8"/>
  <c r="H103" i="8"/>
  <c r="I102" i="8"/>
  <c r="H102" i="8"/>
  <c r="G102" i="8"/>
  <c r="I101" i="8"/>
  <c r="H101" i="8"/>
  <c r="G101" i="8"/>
  <c r="I100" i="8"/>
  <c r="H100" i="8"/>
  <c r="G100" i="8"/>
  <c r="I99" i="8"/>
  <c r="H99" i="8"/>
  <c r="G99" i="8"/>
  <c r="I98" i="8"/>
  <c r="H98" i="8"/>
  <c r="G98" i="8"/>
  <c r="I97" i="8"/>
  <c r="H97" i="8"/>
  <c r="G97" i="8"/>
  <c r="I96" i="8"/>
  <c r="H96" i="8"/>
  <c r="G96" i="8"/>
  <c r="I95" i="8"/>
  <c r="H95" i="8"/>
  <c r="G95" i="8"/>
  <c r="I94" i="8"/>
  <c r="G94" i="8"/>
  <c r="I93" i="8"/>
  <c r="H93" i="8"/>
  <c r="G93" i="8"/>
  <c r="I92" i="8"/>
  <c r="H92" i="8"/>
  <c r="G92" i="8"/>
  <c r="I91" i="8"/>
  <c r="H91" i="8"/>
  <c r="G91" i="8"/>
  <c r="I90" i="8"/>
  <c r="H90" i="8"/>
  <c r="G90" i="8"/>
  <c r="I89" i="8"/>
  <c r="H89" i="8"/>
  <c r="G89" i="8"/>
  <c r="I88" i="8"/>
  <c r="H88" i="8"/>
  <c r="G88" i="8"/>
  <c r="I87" i="8"/>
  <c r="H87" i="8"/>
  <c r="G87" i="8"/>
  <c r="I86" i="8"/>
  <c r="H86" i="8"/>
  <c r="G86" i="8"/>
  <c r="I85" i="8"/>
  <c r="H85" i="8"/>
  <c r="G85" i="8"/>
  <c r="I84" i="8"/>
  <c r="H84" i="8"/>
  <c r="G84" i="8"/>
  <c r="I83" i="8"/>
  <c r="H83" i="8"/>
  <c r="G83" i="8"/>
  <c r="I82" i="8"/>
  <c r="H82" i="8"/>
  <c r="G82" i="8"/>
  <c r="I81" i="8"/>
  <c r="H81" i="8"/>
  <c r="G81" i="8"/>
  <c r="I80" i="8"/>
  <c r="H80" i="8"/>
  <c r="G80" i="8"/>
  <c r="I79" i="8"/>
  <c r="H79" i="8"/>
  <c r="G79" i="8"/>
  <c r="I78" i="8"/>
  <c r="H78" i="8"/>
  <c r="G78" i="8"/>
  <c r="I76" i="8"/>
  <c r="H76" i="8"/>
  <c r="G76" i="8"/>
  <c r="I75" i="8"/>
  <c r="H75" i="8"/>
  <c r="G75" i="8"/>
  <c r="I74" i="8"/>
  <c r="H74" i="8"/>
  <c r="G74" i="8"/>
  <c r="I73" i="8"/>
  <c r="H73" i="8"/>
  <c r="G73" i="8"/>
  <c r="I72" i="8"/>
  <c r="H72" i="8"/>
  <c r="G72" i="8"/>
  <c r="I71" i="8"/>
  <c r="H71" i="8"/>
  <c r="G71" i="8"/>
  <c r="I70" i="8"/>
  <c r="H70" i="8"/>
  <c r="G70" i="8"/>
  <c r="I69" i="8"/>
  <c r="H69" i="8"/>
  <c r="G69" i="8"/>
  <c r="I68" i="8"/>
  <c r="H68" i="8"/>
  <c r="G68" i="8"/>
  <c r="I61" i="8"/>
  <c r="I60" i="8"/>
  <c r="I59" i="8"/>
  <c r="I58" i="8"/>
  <c r="G56" i="8"/>
  <c r="G55" i="8"/>
  <c r="G54" i="8"/>
  <c r="I53" i="8"/>
  <c r="H53" i="8"/>
  <c r="G53" i="8"/>
  <c r="I52" i="8"/>
  <c r="H52" i="8"/>
  <c r="G52" i="8"/>
  <c r="I51" i="8"/>
  <c r="H51" i="8"/>
  <c r="G51" i="8"/>
  <c r="I50" i="8"/>
  <c r="H50" i="8"/>
  <c r="G50" i="8"/>
  <c r="I49" i="8"/>
  <c r="H49" i="8"/>
  <c r="G49" i="8"/>
  <c r="I48" i="8"/>
  <c r="H48" i="8"/>
  <c r="G48" i="8"/>
  <c r="I47" i="8"/>
  <c r="H47" i="8"/>
  <c r="G47" i="8"/>
  <c r="I46" i="8"/>
  <c r="H46" i="8"/>
  <c r="G46" i="8"/>
  <c r="I45" i="8"/>
  <c r="H45" i="8"/>
  <c r="G45" i="8"/>
  <c r="I44" i="8"/>
  <c r="H44" i="8"/>
  <c r="G44" i="8"/>
  <c r="I43" i="8"/>
  <c r="H43" i="8"/>
  <c r="G43" i="8"/>
  <c r="I40" i="8"/>
  <c r="G40" i="8"/>
  <c r="I39" i="8"/>
  <c r="H39" i="8"/>
  <c r="G39" i="8"/>
  <c r="I38" i="8"/>
  <c r="H38" i="8"/>
  <c r="G38" i="8"/>
  <c r="I37" i="8"/>
  <c r="H37" i="8"/>
  <c r="G37" i="8"/>
  <c r="I36" i="8"/>
  <c r="H36" i="8"/>
  <c r="G36" i="8"/>
  <c r="I35" i="8"/>
  <c r="H35" i="8"/>
  <c r="G35" i="8"/>
  <c r="I34" i="8"/>
  <c r="H34" i="8"/>
  <c r="G34" i="8"/>
  <c r="I33" i="8"/>
  <c r="H33" i="8"/>
  <c r="G33" i="8"/>
  <c r="I32" i="8"/>
  <c r="H32" i="8"/>
  <c r="G32" i="8"/>
  <c r="G30" i="8"/>
  <c r="G29" i="8"/>
  <c r="G28" i="8"/>
  <c r="I24" i="8"/>
  <c r="G24" i="8"/>
  <c r="I23" i="8"/>
  <c r="G23" i="8"/>
  <c r="G22" i="8"/>
  <c r="I21" i="8"/>
  <c r="H21" i="8"/>
  <c r="G21" i="8"/>
  <c r="I20" i="8"/>
  <c r="H20" i="8"/>
  <c r="G20" i="8"/>
  <c r="G19" i="8"/>
  <c r="I18" i="8"/>
  <c r="H18" i="8"/>
  <c r="G18" i="8"/>
  <c r="I17" i="8"/>
  <c r="H17" i="8"/>
  <c r="G17" i="8"/>
  <c r="I15" i="8"/>
  <c r="H15" i="8"/>
  <c r="G15" i="8"/>
  <c r="I13" i="8"/>
  <c r="H13" i="8"/>
  <c r="G13" i="8"/>
  <c r="I12" i="8"/>
  <c r="H12" i="8"/>
  <c r="G12" i="8"/>
  <c r="F14" i="4" l="1"/>
  <c r="F11" i="11"/>
  <c r="E11" i="11"/>
  <c r="E10" i="11" s="1"/>
  <c r="C11" i="11"/>
  <c r="F67" i="8"/>
  <c r="E67" i="8"/>
  <c r="F42" i="8"/>
  <c r="E42" i="8"/>
  <c r="E11" i="8" s="1"/>
  <c r="E10" i="8" s="1"/>
  <c r="D67" i="8"/>
  <c r="D42" i="8"/>
  <c r="D11" i="8" s="1"/>
  <c r="D10" i="8" s="1"/>
  <c r="C42" i="8"/>
  <c r="C41" i="8" s="1"/>
  <c r="D29" i="7"/>
  <c r="H15" i="7"/>
  <c r="I15" i="7"/>
  <c r="H16" i="7"/>
  <c r="I16" i="7"/>
  <c r="H17" i="7"/>
  <c r="I17" i="7"/>
  <c r="G11" i="7"/>
  <c r="G12" i="7"/>
  <c r="I12" i="7" s="1"/>
  <c r="H11" i="7"/>
  <c r="I11" i="7"/>
  <c r="H12" i="7"/>
  <c r="H13" i="7"/>
  <c r="I13" i="7"/>
  <c r="F11" i="7"/>
  <c r="F10" i="11" l="1"/>
  <c r="I11" i="11"/>
  <c r="H11" i="11"/>
  <c r="G11" i="11"/>
  <c r="I14" i="4"/>
  <c r="H14" i="4"/>
  <c r="I67" i="8"/>
  <c r="H67" i="8"/>
  <c r="G67" i="8"/>
  <c r="F11" i="8"/>
  <c r="F10" i="8" s="1"/>
  <c r="H42" i="8"/>
  <c r="G42" i="8"/>
  <c r="I42" i="8"/>
  <c r="C10" i="11"/>
  <c r="E41" i="8"/>
  <c r="F41" i="8"/>
  <c r="D41" i="8"/>
  <c r="C10" i="8"/>
  <c r="H11" i="8" l="1"/>
  <c r="I11" i="8"/>
  <c r="G11" i="8"/>
  <c r="G10" i="11"/>
  <c r="I10" i="11"/>
  <c r="H10" i="11"/>
  <c r="H41" i="8"/>
  <c r="G41" i="8"/>
  <c r="I41" i="8"/>
  <c r="H10" i="8"/>
  <c r="I10" i="8"/>
  <c r="G10" i="8"/>
  <c r="E29" i="7"/>
  <c r="E31" i="7" s="1"/>
  <c r="D31" i="7"/>
  <c r="G18" i="7"/>
  <c r="J17" i="7"/>
  <c r="J16" i="7"/>
  <c r="J15" i="7"/>
  <c r="J13" i="7"/>
  <c r="J12" i="7"/>
  <c r="J11" i="7"/>
  <c r="H31" i="7" l="1"/>
  <c r="H29" i="7"/>
  <c r="H18" i="7"/>
  <c r="C15" i="4" l="1"/>
  <c r="G15" i="4" s="1"/>
  <c r="C14" i="4" l="1"/>
  <c r="G14" i="4" s="1"/>
</calcChain>
</file>

<file path=xl/sharedStrings.xml><?xml version="1.0" encoding="utf-8"?>
<sst xmlns="http://schemas.openxmlformats.org/spreadsheetml/2006/main" count="1208" uniqueCount="405">
  <si>
    <t>KLINIKA ZA PSIHIJATRIJU VRAPČE</t>
  </si>
  <si>
    <t>BOLNIČKA CESTA 32</t>
  </si>
  <si>
    <t>OIB: 86937855002</t>
  </si>
  <si>
    <t>Tablica 1.</t>
  </si>
  <si>
    <t>SAŽETAK</t>
  </si>
  <si>
    <t>VRSTA RASHODA / IZDATAKA</t>
  </si>
  <si>
    <t>IZVRŠENJE 2023.</t>
  </si>
  <si>
    <t>IZVRŠENJE 2024.</t>
  </si>
  <si>
    <t>INDEKS</t>
  </si>
  <si>
    <t>1.</t>
  </si>
  <si>
    <t>2.</t>
  </si>
  <si>
    <t>3.</t>
  </si>
  <si>
    <t>4.</t>
  </si>
  <si>
    <t>5.</t>
  </si>
  <si>
    <t>6.</t>
  </si>
  <si>
    <t>7.(6/3)*100</t>
  </si>
  <si>
    <t>8.(6/4)*100</t>
  </si>
  <si>
    <t>9.(6/5)*100</t>
  </si>
  <si>
    <t>SVEUKUPNO PRIHODI</t>
  </si>
  <si>
    <t>6</t>
  </si>
  <si>
    <t>Prihodi poslovanja</t>
  </si>
  <si>
    <t>7</t>
  </si>
  <si>
    <t>Prihodi od prodaje nefinancijske imovine</t>
  </si>
  <si>
    <t>SVEUKUPNO RASHODI</t>
  </si>
  <si>
    <t>3</t>
  </si>
  <si>
    <t>Rashodi poslovanja</t>
  </si>
  <si>
    <t>4</t>
  </si>
  <si>
    <t>Rashodi za nabavu nefinancijske imovine</t>
  </si>
  <si>
    <t>RAZLIKA - VIŠAK / MANJAK</t>
  </si>
  <si>
    <t>Tablica 2.</t>
  </si>
  <si>
    <t>63</t>
  </si>
  <si>
    <t>Pomoći iz inozemstva i od subjekata unutar općeg proračuna</t>
  </si>
  <si>
    <t>632</t>
  </si>
  <si>
    <t>Pomoći od međunarodnih organizacija te institucija i tijela EU</t>
  </si>
  <si>
    <t>6321</t>
  </si>
  <si>
    <t>Tekuće pomoći od međunarodnih organizacija</t>
  </si>
  <si>
    <t>6323</t>
  </si>
  <si>
    <t>Tekuće pomoći od institucija i tijela  EU</t>
  </si>
  <si>
    <t>634</t>
  </si>
  <si>
    <t>Pomoći od izvanproračunskih korisnika</t>
  </si>
  <si>
    <t>6341</t>
  </si>
  <si>
    <t>Tekuće pomoći od izvanproračunskih korisnika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</si>
  <si>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</si>
  <si>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</si>
  <si>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</si>
  <si>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</si>
  <si>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638</t>
  </si>
  <si>
    <t>Pomoći temeljem prijenosa EU sredstava</t>
  </si>
  <si>
    <t>6381</t>
  </si>
  <si>
    <t>Tekuće pomoći temeljem prijenosa EU sredstava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</si>
  <si>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</si>
  <si>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</si>
  <si>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</si>
  <si>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</si>
  <si>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</si>
  <si>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</si>
  <si>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</si>
  <si>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</si>
  <si>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</si>
  <si>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</si>
  <si>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</si>
  <si>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</si>
  <si>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6415</t>
  </si>
  <si>
    <t>Prihodi od pozitivnih tečajnih razlika i razlika zbog primjene valutne klauzule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</si>
  <si>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</si>
  <si>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</si>
  <si>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</si>
  <si>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</si>
  <si>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</si>
  <si>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</si>
  <si>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</si>
  <si>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i povrati po protestira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</si>
  <si>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</si>
  <si>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</si>
  <si>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</si>
  <si>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</si>
  <si>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</si>
  <si>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i povrat donacija po protestiranim jamst</t>
  </si>
  <si>
    <t>6631</t>
  </si>
  <si>
    <t>Tekuće donacije</t>
  </si>
  <si>
    <t>6632</t>
  </si>
  <si>
    <t>Kapitalne donacije</t>
  </si>
  <si>
    <t>67</t>
  </si>
  <si>
    <t>Prihodi iz nadležnog proračuna i od HZZO-a temeljem ugovornih obveza</t>
  </si>
  <si>
    <t>Prihodi iz nadležnog proračuna</t>
  </si>
  <si>
    <t>Prihodi iz nadležnog proračuna - DS</t>
  </si>
  <si>
    <t>673</t>
  </si>
  <si>
    <t>Prihodi od HZZO-a na temelju ugovornih obveza</t>
  </si>
  <si>
    <t>6731</t>
  </si>
  <si>
    <t>68</t>
  </si>
  <si>
    <t>Kazne, upravne mjere i ostali prihodi</t>
  </si>
  <si>
    <t>683</t>
  </si>
  <si>
    <t>Ostali prihodi</t>
  </si>
  <si>
    <t>6831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</si>
  <si>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</si>
  <si>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</si>
  <si>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</si>
  <si>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</si>
  <si>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</si>
  <si>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</si>
  <si>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</si>
  <si>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</si>
  <si>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</si>
  <si>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</si>
  <si>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</si>
  <si>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</si>
  <si>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</si>
  <si>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</si>
  <si>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</si>
  <si>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</si>
  <si>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</si>
  <si>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</si>
  <si>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</si>
  <si>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</si>
  <si>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</si>
  <si>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</si>
  <si>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</si>
  <si>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</si>
  <si>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</si>
  <si>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</si>
  <si>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</si>
  <si>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</si>
  <si>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</si>
  <si>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</si>
  <si>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</si>
  <si>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</si>
  <si>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</si>
  <si>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</si>
  <si>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</si>
  <si>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</si>
  <si>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</si>
  <si>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</si>
  <si>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</si>
  <si>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</si>
  <si>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</si>
  <si>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</si>
  <si>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</si>
  <si>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</si>
  <si>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</si>
  <si>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</si>
  <si>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</si>
  <si>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</si>
  <si>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</si>
  <si>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</si>
  <si>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</si>
  <si>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</si>
  <si>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</si>
  <si>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</si>
  <si>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</si>
  <si>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</si>
  <si>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</si>
  <si>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</si>
  <si>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</si>
  <si>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</si>
  <si>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</si>
  <si>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</si>
  <si>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</si>
  <si>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</si>
  <si>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</si>
  <si>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</si>
  <si>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</si>
  <si>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</si>
  <si>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</si>
  <si>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</si>
  <si>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</si>
  <si>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</si>
  <si>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</si>
  <si>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</si>
  <si>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</si>
  <si>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</si>
  <si>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</si>
  <si>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</si>
  <si>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</si>
  <si>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</si>
  <si>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</si>
  <si>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</si>
  <si>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</si>
  <si>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</si>
  <si>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</si>
  <si>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</si>
  <si>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</si>
  <si>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</si>
  <si>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</si>
  <si>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</si>
  <si>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</si>
  <si>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</si>
  <si>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</si>
  <si>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</si>
  <si>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</si>
  <si>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36</t>
  </si>
  <si>
    <t>Pomoći dane u inozemstvo i unutar općeg proračuna</t>
  </si>
  <si>
    <t>369</t>
  </si>
  <si>
    <t>3693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</si>
  <si>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</si>
  <si>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</si>
  <si>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</si>
  <si>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</si>
  <si>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</si>
  <si>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</si>
  <si>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</si>
  <si>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</si>
  <si>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</si>
  <si>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3811</t>
  </si>
  <si>
    <t>Tekuće donacije u novcu</t>
  </si>
  <si>
    <t>383</t>
  </si>
  <si>
    <t>Kazne, penali i naknade štete</t>
  </si>
  <si>
    <t>3833</t>
  </si>
  <si>
    <t>Naknade šteta zaposlenicima</t>
  </si>
  <si>
    <t>3834</t>
  </si>
  <si>
    <t>Ugovorene kazne i ostale naknade šteta</t>
  </si>
  <si>
    <t>41</t>
  </si>
  <si>
    <t>Rashodi za nabavu neproizvedene dugotrajne imovine</t>
  </si>
  <si>
    <t>412</t>
  </si>
  <si>
    <t>Nematerijalna imovina</t>
  </si>
  <si>
    <t>4123</t>
  </si>
  <si>
    <t>Licence</t>
  </si>
  <si>
    <t>4126</t>
  </si>
  <si>
    <t>Ostala nematerijalna imovina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</si>
  <si>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</si>
  <si>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</si>
  <si>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</si>
  <si>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</si>
  <si>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</si>
  <si>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</si>
  <si>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4213</t>
  </si>
  <si>
    <t>Ceste, željeznice i ostali prometni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</si>
  <si>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</si>
  <si>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</si>
  <si>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</si>
  <si>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</si>
  <si>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</si>
  <si>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</si>
  <si>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</si>
  <si>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</si>
  <si>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</si>
  <si>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</si>
  <si>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</si>
  <si>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</si>
  <si>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Sportska i glazbena oprema</t>
  </si>
  <si>
    <t>4227</t>
  </si>
  <si>
    <t>Uređaji, strojevi i oprema za ostale namjene</t>
  </si>
  <si>
    <t>423</t>
  </si>
  <si>
    <t>Prijevozna sredstva</t>
  </si>
  <si>
    <t>4231</t>
  </si>
  <si>
    <t>Prijevozna sredstva u cestovnom prometu</t>
  </si>
  <si>
    <t>424</t>
  </si>
  <si>
    <t>Knjige, umjetnička djela i ostale izložbene vrijednosti</t>
  </si>
  <si>
    <t>4241</t>
  </si>
  <si>
    <t>Knjige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</si>
  <si>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</si>
  <si>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</si>
  <si>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</si>
  <si>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</si>
  <si>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</si>
  <si>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</si>
  <si>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</si>
  <si>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</si>
  <si>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</si>
  <si>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452</t>
  </si>
  <si>
    <t>Dodatna ulaganja na postrojenjima i opremi</t>
  </si>
  <si>
    <t>4521</t>
  </si>
  <si>
    <t>454</t>
  </si>
  <si>
    <t>Dodatna ulaganja za ostalu nefinancijsku imovinu</t>
  </si>
  <si>
    <t>4541</t>
  </si>
  <si>
    <t>Tablica 3.</t>
  </si>
  <si>
    <t>PRIHODI</t>
  </si>
  <si>
    <t>Izvor 1.</t>
  </si>
  <si>
    <t>OPĆI PRIHODI I PRIMICI</t>
  </si>
  <si>
    <t>Izvor 1.1.</t>
  </si>
  <si>
    <t>Izvor 1.2.</t>
  </si>
  <si>
    <t>OPĆI PRIHODI I PRIMICI-DECENTRALIZIRANA SREDSTVA</t>
  </si>
  <si>
    <t>Izvor 3.</t>
  </si>
  <si>
    <t>VLASTITI PRIHODI</t>
  </si>
  <si>
    <t>Izvor 3.1.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</si>
  <si>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</si>
  <si>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</si>
  <si>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</si>
  <si>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</si>
  <si>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</si>
  <si>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</si>
  <si>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5.1.</t>
  </si>
  <si>
    <t>POMOĆI OD INOZEMNIH VLADA I TIJELA EU</t>
  </si>
  <si>
    <t>Izvor 5.2.</t>
  </si>
  <si>
    <t>POMOĆI IZ DRUGIH PRORAČUNA</t>
  </si>
  <si>
    <t>Izvor 5.4.</t>
  </si>
  <si>
    <t>POMOĆI OD MEĐUNARODNIH ORGANIZACIJA</t>
  </si>
  <si>
    <t>Izvor 5.5.</t>
  </si>
  <si>
    <t>POMOĆI OD IZVANPRORAČUNSKIH KORISNIKA</t>
  </si>
  <si>
    <t>Izvor 5.6.</t>
  </si>
  <si>
    <t>POMOĆI TEMELJEM PRIJENOSA EU SREDSTAVA</t>
  </si>
  <si>
    <t>Izvor 6.</t>
  </si>
  <si>
    <t>DONACIJE</t>
  </si>
  <si>
    <t>Izvor 6.1.</t>
  </si>
  <si>
    <t>Izvor 7.</t>
  </si>
  <si>
    <t>PRIHODI OD PRODAJE ILI ZAMJ. NEF. IMOVINE I NAKN. S NASL. OS</t>
  </si>
  <si>
    <t>Izvor 7.1.</t>
  </si>
  <si>
    <t>RASHODI</t>
  </si>
  <si>
    <t>Tablica 4.</t>
  </si>
  <si>
    <t>I. OPĆI DIO</t>
  </si>
  <si>
    <t xml:space="preserve">A. RAČUN PRIHODA I RASHODA </t>
  </si>
  <si>
    <t>RASHODI PREMA FUNKCIJSKOJ KLASIFIKACIJI</t>
  </si>
  <si>
    <t>Funkcijska 07</t>
  </si>
  <si>
    <t>Zdravstvo</t>
  </si>
  <si>
    <t>Funkcijska 074</t>
  </si>
  <si>
    <t>Službe javnog zdravstva</t>
  </si>
  <si>
    <t>Funkcijska 076</t>
  </si>
  <si>
    <t>Poslovi i usluge zdravstva koji nisu dru</t>
  </si>
  <si>
    <t>Tablica 5.</t>
  </si>
  <si>
    <t>I. OPĆI DIO
 B. RAČUN FINANCIRANJA PREMA EKONOMSKOJ KLASIFIKACIJI I IZVORIMA FINANCIRANJA</t>
  </si>
  <si>
    <t>B1.  RAČUN FINANCIRANJA PREMA EKONOMSKOJ KLASIFIKACIJI</t>
  </si>
  <si>
    <t>Primici od financijske imovine i zaduživanja</t>
  </si>
  <si>
    <t>Izdaci za financijsku imovinu i otplate zajmova</t>
  </si>
  <si>
    <t>B2.  RAČUN FINANCIRANJA PREMA IZVORIMA FINANCIRANJA</t>
  </si>
  <si>
    <t>Glava 021       09</t>
  </si>
  <si>
    <t>JAVNOZDRAVSTVENE USTANOVE</t>
  </si>
  <si>
    <t>Program 2110</t>
  </si>
  <si>
    <t>JAVNA UPRAVA I ADMINISTRACIJA</t>
  </si>
  <si>
    <t>Aktivnost A211001</t>
  </si>
  <si>
    <t>REDOVNA DJELATNOST PRORAČUNSKIH KORISNIKA</t>
  </si>
  <si>
    <t>Usluge promidžbe i informiranja</t>
  </si>
  <si>
    <t>Aktivnost K211001</t>
  </si>
  <si>
    <t>Program 2111</t>
  </si>
  <si>
    <t>OPĆI JAVNOZDRAVSTVENI PROGRAMI</t>
  </si>
  <si>
    <t>Aktivnost A211111</t>
  </si>
  <si>
    <t>PROJEKT RESOCIJALIZACIJE OVISNIKA</t>
  </si>
  <si>
    <t>Dodatna ulaganja na prijevoznim sredstvima</t>
  </si>
  <si>
    <t>Aktivnost T211101</t>
  </si>
  <si>
    <t>CROSSCARE - INTERREG SLO - HRV</t>
  </si>
  <si>
    <t>Aktivnost T211102</t>
  </si>
  <si>
    <t>EU PROJEKT SVI ZA PAMĆENJE "SPAM"</t>
  </si>
  <si>
    <t>4226</t>
  </si>
  <si>
    <t>Kapitalne pomoći od institucija i tijela  EU</t>
  </si>
  <si>
    <t>Kapitalne pomoći od ostalih subjekata unutar općeg proračuna</t>
  </si>
  <si>
    <t>Kapitalne pomoći proračunskim korisnicima iz proračuna koji im nije nadležan</t>
  </si>
  <si>
    <t>Prihodi od prodaje postrojenja i opreme</t>
  </si>
  <si>
    <t>OPĆI DIO - RAČUN RASHODA  - prema izvorima financiranja</t>
  </si>
  <si>
    <t>OPĆI DIO - RAČUN PRIHODA  - prema izvorima financiranja</t>
  </si>
  <si>
    <t>OPĆI DIO - RAČUN RASHODA -  prema ekonomskim klasifikacijama</t>
  </si>
  <si>
    <t>OPĆI DIO - RAČUN PRIHODA -  prema ekonomskim klasifikacijama</t>
  </si>
  <si>
    <t>SAŽETAK RAČUNA FINANCIRANJA</t>
  </si>
  <si>
    <t>BROJČANA OZNAKA I NAZIV</t>
  </si>
  <si>
    <t>IZVORNI PLAN ILI REBALANS N.*</t>
  </si>
  <si>
    <t>TEKUĆI PLAN N.*</t>
  </si>
  <si>
    <t>INDEKS**</t>
  </si>
  <si>
    <t>RAZLIKA PRIMITAKA I IZDATAKA</t>
  </si>
  <si>
    <t>PRIMICI OD FINANCIJSKE IMOVINE I ZADUŽIVANJA</t>
  </si>
  <si>
    <t>IZDACI ZA FINANCIJSKU IMOVINU I OTPLATE ZAJMOVA</t>
  </si>
  <si>
    <t xml:space="preserve">OSTVARENJE /IZVRŠENJE N-1. </t>
  </si>
  <si>
    <t xml:space="preserve">OSTVARENJE/ IZVRŠENJE N.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</si>
  <si>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</si>
  <si>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</si>
  <si>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</si>
  <si>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</si>
  <si>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</si>
  <si>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</si>
  <si>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</si>
  <si>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KAPITALNA ULAGANJA U ZDRAVSTVENE USTANOVE</t>
  </si>
  <si>
    <t>GODIŠNJI IZVJEŠTAJ O IZVRŠENJU FINANCIJSKOG PLANA ZA 2025. GODINU</t>
  </si>
  <si>
    <t>PLAN 2025.</t>
  </si>
  <si>
    <t>REBALANS 2025.</t>
  </si>
  <si>
    <t>Preneseni višak</t>
  </si>
  <si>
    <t>IZVRŠENJE 2025.</t>
  </si>
  <si>
    <t>3 .</t>
  </si>
  <si>
    <t>7227</t>
  </si>
  <si>
    <t>325</t>
  </si>
  <si>
    <t>3251</t>
  </si>
  <si>
    <t>3252</t>
  </si>
  <si>
    <t>3253</t>
  </si>
  <si>
    <t>425</t>
  </si>
  <si>
    <t>4251</t>
  </si>
  <si>
    <t>9</t>
  </si>
  <si>
    <t>92</t>
  </si>
  <si>
    <t>922</t>
  </si>
  <si>
    <t>9221</t>
  </si>
  <si>
    <t>9222</t>
  </si>
  <si>
    <t>Razdjel 021</t>
  </si>
  <si>
    <t>GRADSKI URED ZA SOCIJALNU ZAŠTITU, ZDRAVSTVO, BRANITELJE I OSOBE S INVALIDITETOM</t>
  </si>
  <si>
    <t>Proračunski korisnik 021       09        25755</t>
  </si>
  <si>
    <t>3233</t>
  </si>
  <si>
    <t>Rashodi za donacije, kazne, naknade šteta i kapitalne pomoći</t>
  </si>
  <si>
    <t>Usluge tekućeg i investicijskog  održavanja</t>
  </si>
  <si>
    <t>Aktivnost T211118</t>
  </si>
  <si>
    <t>AKADEMIJA OPORAVKA</t>
  </si>
  <si>
    <t>Sitni inventar i autogume</t>
  </si>
  <si>
    <t>Instrumenti i uređaji</t>
  </si>
  <si>
    <t>Usluge telefona, interneta, pošte i prijevoza</t>
  </si>
  <si>
    <t>Doprinosi za mirovinsko osiguranje za staž s povećanim trajanjem</t>
  </si>
  <si>
    <t>Rashodi po osnovi utroška lijekova i potrošnog medicinskog materijala</t>
  </si>
  <si>
    <t>Rashodi po osnovi otpisa lijekova i potrošnog medicinskog materijala</t>
  </si>
  <si>
    <t>Rashodi po osnovi donacije lijekova i potrošnog medicinskog materijala</t>
  </si>
  <si>
    <t>4531</t>
  </si>
  <si>
    <t>Višegodišnji nasadi</t>
  </si>
  <si>
    <t>Višegodišnji nasadi i osnovno stado</t>
  </si>
  <si>
    <t>Rashodi lijekova i potrošnog medicinskog materijala kod zdravstvenih ustanova</t>
  </si>
  <si>
    <t>Vlastiti izvori</t>
  </si>
  <si>
    <t>Rezultat poslovanja</t>
  </si>
  <si>
    <t>Rezultat - višak/manjak</t>
  </si>
  <si>
    <t>Višak prihoda i primitaka</t>
  </si>
  <si>
    <t>6. (5/3)</t>
  </si>
  <si>
    <t>7. (5/4)</t>
  </si>
  <si>
    <t>GODIŠNJI IZVJEŠTAJ O IZVRŠENJU FINANCIJSKOG PLANA PREMA PROGRAMSKOJ KLASIFIKACIJI</t>
  </si>
  <si>
    <t>II. POSEBNI DIO</t>
  </si>
  <si>
    <t>TEKUĆI PLAN 2025.</t>
  </si>
  <si>
    <t>PREDSJEDNICA UPRAVNOG VIJEĆA</t>
  </si>
  <si>
    <t xml:space="preserve">   prof. dr.sc. Vesna Medved, dr. 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</si>
</sst>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1A]#,##0.00;\-#,##0.00"/>
    <numFmt numFmtId="165" formatCode="[$-1041A]#,##0.00;\-\ #,##0.00"/>
    <numFmt numFmtId="166" formatCode="#,##0.00_ ;\-#,##0.00\ "/>
    <numFmt numFmtId="167" formatCode="[$-1041A]#,##0;\-#,##0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color theme="1"/>
      <name val="Arial"/>
    </font>
    <font>
      <sz val="10"/>
      <color theme="1"/>
      <name val="Arial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 Narrow"/>
      <family val="2"/>
      <charset val="238"/>
    </font>
    <font>
      <b/>
      <sz val="11"/>
      <color rgb="FFFA7D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indexed="0"/>
      </patternFill>
    </fill>
    <fill>
      <patternFill patternType="solid">
        <fgColor theme="2" tint="-0.249977111117893"/>
        <bgColor indexed="0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8" tint="0.79998168889431442"/>
        <bgColor indexed="0"/>
      </patternFill>
    </fill>
    <fill>
      <patternFill patternType="solid">
        <fgColor rgb="FFC1EFFF"/>
        <bgColor indexed="0"/>
      </patternFill>
    </fill>
    <fill>
      <patternFill patternType="solid">
        <fgColor rgb="FFC1E0FF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65FA8"/>
        <bgColor indexed="0"/>
      </patternFill>
    </fill>
    <fill>
      <patternFill patternType="solid">
        <fgColor rgb="FFF2F2F2"/>
      </patternFill>
    </fill>
  </fills>
  <borders count="11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double">
        <color theme="1" tint="0.499984740745262"/>
      </bottom>
      <diagonal/>
    </border>
    <border>
      <left style="thin">
        <color theme="1" tint="0.499984740745262"/>
      </left>
      <right/>
      <top/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2" tint="-0.249977111117893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2" tint="-0.249977111117893"/>
      </bottom>
      <diagonal/>
    </border>
    <border>
      <left style="medium">
        <color theme="1" tint="0.34998626667073579"/>
      </left>
      <right style="thin">
        <color theme="1" tint="0.499984740745262"/>
      </right>
      <top style="medium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34998626667073579"/>
      </right>
      <top style="medium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34998626667073579"/>
      </right>
      <top style="thin">
        <color theme="1" tint="0.499984740745262"/>
      </top>
      <bottom/>
      <diagonal/>
    </border>
    <border>
      <left style="medium">
        <color theme="1" tint="0.34998626667073579"/>
      </left>
      <right style="thin">
        <color theme="1" tint="0.499984740745262"/>
      </right>
      <top/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34998626667073579"/>
      </right>
      <top style="medium">
        <color theme="1" tint="0.499984740745262"/>
      </top>
      <bottom style="double">
        <color theme="1" tint="0.499984740745262"/>
      </bottom>
      <diagonal/>
    </border>
    <border>
      <left style="medium">
        <color theme="1" tint="0.34998626667073579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34998626667073579"/>
      </left>
      <right style="thin">
        <color theme="1" tint="0.499984740745262"/>
      </right>
      <top style="thin">
        <color theme="1" tint="0.499984740745262"/>
      </top>
      <bottom style="medium">
        <color theme="2" tint="-0.249977111117893"/>
      </bottom>
      <diagonal/>
    </border>
    <border>
      <left style="thin">
        <color theme="1" tint="0.499984740745262"/>
      </left>
      <right style="medium">
        <color theme="1" tint="0.34998626667073579"/>
      </right>
      <top style="thin">
        <color theme="1" tint="0.499984740745262"/>
      </top>
      <bottom style="medium">
        <color theme="2" tint="-0.249977111117893"/>
      </bottom>
      <diagonal/>
    </border>
    <border>
      <left style="medium">
        <color theme="1" tint="0.34998626667073579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34998626667073579"/>
      </right>
      <top/>
      <bottom style="thin">
        <color theme="1" tint="0.499984740745262"/>
      </bottom>
      <diagonal/>
    </border>
    <border>
      <left style="medium">
        <color theme="1" tint="0.34998626667073579"/>
      </left>
      <right style="thin">
        <color theme="1" tint="0.499984740745262"/>
      </right>
      <top style="thin">
        <color theme="1" tint="0.499984740745262"/>
      </top>
      <bottom style="medium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34998626667073579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34998626667073579"/>
      </bottom>
      <diagonal/>
    </border>
    <border>
      <left style="thin">
        <color theme="1" tint="0.499984740745262"/>
      </left>
      <right style="medium">
        <color theme="1" tint="0.34998626667073579"/>
      </right>
      <top style="thin">
        <color theme="1" tint="0.499984740745262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34998626667073579"/>
      </left>
      <right style="thin">
        <color theme="1" tint="0.499984740745262"/>
      </right>
      <top style="medium">
        <color theme="1" tint="0.499984740745262"/>
      </top>
      <bottom style="double">
        <color theme="1" tint="0.499984740745262"/>
      </bottom>
      <diagonal/>
    </border>
    <border>
      <left style="medium">
        <color theme="1" tint="0.34998626667073579"/>
      </left>
      <right/>
      <top style="thin">
        <color theme="1" tint="0.499984740745262"/>
      </top>
      <bottom style="medium">
        <color theme="1" tint="0.34998626667073579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thin">
        <color theme="1" tint="0.499984740745262"/>
      </right>
      <top style="medium">
        <color theme="1" tint="0.3499862666707357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34998626667073579"/>
      </top>
      <bottom/>
      <diagonal/>
    </border>
    <border>
      <left style="thin">
        <color theme="1" tint="0.499984740745262"/>
      </left>
      <right/>
      <top style="medium">
        <color theme="1" tint="0.34998626667073579"/>
      </top>
      <bottom/>
      <diagonal/>
    </border>
    <border>
      <left style="thin">
        <color theme="1" tint="0.499984740745262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34998626667073579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double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double">
        <color indexed="64"/>
      </bottom>
      <diagonal/>
    </border>
    <border>
      <left style="thin">
        <color theme="1" tint="0.499984740745262"/>
      </left>
      <right style="medium">
        <color theme="1" tint="0.34998626667073579"/>
      </right>
      <top style="thin">
        <color indexed="64"/>
      </top>
      <bottom style="double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double">
        <color theme="2" tint="-0.499984740745262"/>
      </bottom>
      <diagonal/>
    </border>
    <border>
      <left/>
      <right style="thin">
        <color theme="1" tint="0.499984740745262"/>
      </right>
      <top style="medium">
        <color theme="2" tint="-0.499984740745262"/>
      </top>
      <bottom style="double">
        <color theme="2" tint="-0.499984740745262"/>
      </bottom>
      <diagonal/>
    </border>
    <border>
      <left/>
      <right/>
      <top style="medium">
        <color theme="2" tint="-0.499984740745262"/>
      </top>
      <bottom style="double">
        <color theme="2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2" tint="-0.499984740745262"/>
      </top>
      <bottom style="double">
        <color theme="2" tint="-0.499984740745262"/>
      </bottom>
      <diagonal/>
    </border>
    <border>
      <left style="thin">
        <color theme="1" tint="0.499984740745262"/>
      </left>
      <right style="medium">
        <color theme="2" tint="-0.499984740745262"/>
      </right>
      <top style="medium">
        <color theme="2" tint="-0.499984740745262"/>
      </top>
      <bottom style="double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249977111117893"/>
      </top>
      <bottom style="double">
        <color theme="2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2" tint="-0.249977111117893"/>
      </top>
      <bottom style="double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249977111117893"/>
      </bottom>
      <diagonal/>
    </border>
    <border>
      <left/>
      <right style="thin">
        <color theme="1" tint="0.499984740745262"/>
      </right>
      <top style="medium">
        <color theme="2" tint="-0.499984740745262"/>
      </top>
      <bottom style="thin">
        <color theme="2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2" tint="-0.499984740745262"/>
      </top>
      <bottom style="thin">
        <color theme="2" tint="-0.249977111117893"/>
      </bottom>
      <diagonal/>
    </border>
    <border>
      <left style="thin">
        <color theme="1" tint="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249977111117893"/>
      </bottom>
      <diagonal/>
    </border>
    <border>
      <left style="medium">
        <color theme="2" tint="-0.499984740745262"/>
      </left>
      <right style="thin">
        <color theme="1" tint="0.499984740745262"/>
      </right>
      <top style="thin">
        <color theme="2" tint="-0.249977111117893"/>
      </top>
      <bottom style="double">
        <color theme="2" tint="-0.499984740745262"/>
      </bottom>
      <diagonal/>
    </border>
    <border>
      <left style="thin">
        <color theme="1" tint="0.499984740745262"/>
      </left>
      <right style="medium">
        <color theme="2" tint="-0.499984740745262"/>
      </right>
      <top style="thin">
        <color theme="2" tint="-0.249977111117893"/>
      </top>
      <bottom style="double">
        <color theme="2" tint="-0.499984740745262"/>
      </bottom>
      <diagonal/>
    </border>
    <border>
      <left style="medium">
        <color theme="2" tint="-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2" tint="-0.499984740745262"/>
      </right>
      <top/>
      <bottom style="thin">
        <color theme="1" tint="0.499984740745262"/>
      </bottom>
      <diagonal/>
    </border>
    <border>
      <left style="medium">
        <color theme="2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2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2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2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2" tint="-0.499984740745262"/>
      </bottom>
      <diagonal/>
    </border>
    <border>
      <left style="thin">
        <color theme="1" tint="0.499984740745262"/>
      </left>
      <right style="medium">
        <color theme="2" tint="-0.499984740745262"/>
      </right>
      <top style="thin">
        <color theme="1" tint="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2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thin">
        <color theme="2" tint="-0.249977111117893"/>
      </top>
      <bottom style="double">
        <color theme="2" tint="-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2" tint="-0.249977111117893"/>
      </top>
      <bottom style="double">
        <color theme="2" tint="-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double">
        <color theme="1" tint="0.499984740745262"/>
      </bottom>
      <diagonal/>
    </border>
    <border>
      <left style="medium">
        <color theme="1" tint="0.34998626667073579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34998626667073579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34998626667073579"/>
      </right>
      <top/>
      <bottom style="double">
        <color theme="1" tint="0.499984740745262"/>
      </bottom>
      <diagonal/>
    </border>
    <border>
      <left/>
      <right/>
      <top style="thin">
        <color theme="2" tint="-0.249977111117893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2" tint="-0.249977111117893"/>
      </top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5" fillId="0" borderId="0"/>
    <xf numFmtId="0" fontId="17" fillId="0" borderId="0"/>
    <xf numFmtId="0" fontId="23" fillId="0" borderId="0"/>
    <xf numFmtId="0" fontId="29" fillId="15" borderId="113" applyNumberFormat="0" applyAlignment="0" applyProtection="0"/>
  </cellStyleXfs>
  <cellXfs count="294">
    <xf numFmtId="0" fontId="0" fillId="0" borderId="0" xfId="0"/>
    <xf numFmtId="0" fontId="0" fillId="0" borderId="0" xfId="0" applyAlignment="1">
      <alignment readingOrder="1"/>
    </xf>
    <xf numFmtId="0" fontId="0" fillId="0" borderId="0" xfId="0" applyAlignment="1"/>
    <xf numFmtId="0" fontId="2" fillId="0" borderId="0" xfId="0" applyFont="1"/>
    <xf numFmtId="0" fontId="5" fillId="0" borderId="0" xfId="0" applyFont="1"/>
    <xf numFmtId="0" fontId="6" fillId="3" borderId="7" xfId="0" applyFont="1" applyFill="1" applyBorder="1" applyAlignment="1" applyProtection="1">
      <alignment vertical="center" wrapText="1" readingOrder="1"/>
      <protection locked="0"/>
    </xf>
    <xf numFmtId="164" fontId="6" fillId="3" borderId="7" xfId="0" applyNumberFormat="1" applyFont="1" applyFill="1" applyBorder="1" applyAlignment="1" applyProtection="1">
      <alignment vertical="center" wrapText="1" readingOrder="1"/>
      <protection locked="0"/>
    </xf>
    <xf numFmtId="0" fontId="6" fillId="2" borderId="7" xfId="0" applyFont="1" applyFill="1" applyBorder="1" applyAlignment="1" applyProtection="1">
      <alignment vertical="center" wrapText="1" readingOrder="1"/>
      <protection locked="0"/>
    </xf>
    <xf numFmtId="164" fontId="6" fillId="2" borderId="7" xfId="0" applyNumberFormat="1" applyFont="1" applyFill="1" applyBorder="1" applyAlignment="1" applyProtection="1">
      <alignment vertical="center" wrapText="1" readingOrder="1"/>
      <protection locked="0"/>
    </xf>
    <xf numFmtId="165" fontId="6" fillId="2" borderId="7" xfId="0" applyNumberFormat="1" applyFont="1" applyFill="1" applyBorder="1" applyAlignment="1" applyProtection="1">
      <alignment vertical="center" wrapText="1" readingOrder="1"/>
      <protection locked="0"/>
    </xf>
    <xf numFmtId="164" fontId="8" fillId="2" borderId="8" xfId="0" applyNumberFormat="1" applyFont="1" applyFill="1" applyBorder="1" applyAlignment="1" applyProtection="1">
      <alignment horizontal="center" vertical="center" wrapText="1" readingOrder="1"/>
      <protection locked="0"/>
    </xf>
    <xf numFmtId="166" fontId="0" fillId="0" borderId="0" xfId="0" applyNumberFormat="1"/>
    <xf numFmtId="0" fontId="2" fillId="0" borderId="0" xfId="1" applyFont="1" applyFill="1" applyBorder="1"/>
    <xf numFmtId="0" fontId="10" fillId="0" borderId="0" xfId="1" applyFont="1" applyFill="1" applyBorder="1" applyAlignment="1" applyProtection="1">
      <alignment horizontal="left" vertical="top" wrapText="1" readingOrder="1"/>
      <protection locked="0"/>
    </xf>
    <xf numFmtId="0" fontId="2" fillId="0" borderId="0" xfId="1" applyFont="1" applyFill="1" applyBorder="1" applyAlignment="1">
      <alignment horizontal="left"/>
    </xf>
    <xf numFmtId="0" fontId="12" fillId="2" borderId="13" xfId="0" applyFont="1" applyFill="1" applyBorder="1" applyAlignment="1" applyProtection="1">
      <alignment horizontal="center" vertical="center" wrapText="1" readingOrder="1"/>
      <protection locked="0"/>
    </xf>
    <xf numFmtId="0" fontId="12" fillId="2" borderId="14" xfId="0" applyFont="1" applyFill="1" applyBorder="1" applyAlignment="1" applyProtection="1">
      <alignment horizontal="center" vertical="center" wrapText="1" readingOrder="1"/>
      <protection locked="0"/>
    </xf>
    <xf numFmtId="0" fontId="12" fillId="2" borderId="15" xfId="0" applyFont="1" applyFill="1" applyBorder="1" applyAlignment="1" applyProtection="1">
      <alignment horizontal="center" vertical="center" wrapText="1" readingOrder="1"/>
      <protection locked="0"/>
    </xf>
    <xf numFmtId="0" fontId="12" fillId="3" borderId="1" xfId="0" applyFont="1" applyFill="1" applyBorder="1" applyAlignment="1" applyProtection="1">
      <alignment vertical="center" wrapText="1" readingOrder="1"/>
      <protection locked="0"/>
    </xf>
    <xf numFmtId="4" fontId="12" fillId="3" borderId="1" xfId="0" applyNumberFormat="1" applyFont="1" applyFill="1" applyBorder="1" applyAlignment="1" applyProtection="1">
      <alignment vertical="center" wrapText="1" readingOrder="1"/>
      <protection locked="0"/>
    </xf>
    <xf numFmtId="164" fontId="12" fillId="3" borderId="1" xfId="0" applyNumberFormat="1" applyFont="1" applyFill="1" applyBorder="1" applyAlignment="1" applyProtection="1">
      <alignment vertical="center" wrapText="1" readingOrder="1"/>
      <protection locked="0"/>
    </xf>
    <xf numFmtId="4" fontId="1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13" fillId="3" borderId="18" xfId="0" applyNumberFormat="1" applyFont="1" applyFill="1" applyBorder="1" applyAlignment="1" applyProtection="1">
      <alignment horizontal="center" vertical="center" wrapText="1" readingOrder="1"/>
      <protection locked="0"/>
    </xf>
    <xf numFmtId="4" fontId="13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4" borderId="4" xfId="1" applyFont="1" applyFill="1" applyBorder="1" applyAlignment="1" applyProtection="1">
      <alignment vertical="center" wrapText="1" readingOrder="1"/>
      <protection locked="0"/>
    </xf>
    <xf numFmtId="164" fontId="10" fillId="4" borderId="4" xfId="1" applyNumberFormat="1" applyFont="1" applyFill="1" applyBorder="1" applyAlignment="1" applyProtection="1">
      <alignment vertical="center" wrapText="1" readingOrder="1"/>
      <protection locked="0"/>
    </xf>
    <xf numFmtId="164" fontId="10" fillId="4" borderId="4" xfId="1" applyNumberFormat="1" applyFont="1" applyFill="1" applyBorder="1" applyAlignment="1" applyProtection="1">
      <alignment horizontal="right" vertical="center" wrapText="1" readingOrder="1"/>
      <protection locked="0"/>
    </xf>
    <xf numFmtId="4" fontId="14" fillId="4" borderId="4" xfId="1" applyNumberFormat="1" applyFont="1" applyFill="1" applyBorder="1" applyAlignment="1" applyProtection="1">
      <alignment horizontal="center" vertical="center" wrapText="1" readingOrder="1"/>
      <protection locked="0"/>
    </xf>
    <xf numFmtId="4" fontId="14" fillId="4" borderId="19" xfId="1" applyNumberFormat="1" applyFont="1" applyFill="1" applyBorder="1" applyAlignment="1" applyProtection="1">
      <alignment horizontal="center" vertical="center" wrapText="1" readingOrder="1"/>
      <protection locked="0"/>
    </xf>
    <xf numFmtId="4" fontId="14" fillId="4" borderId="5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4" borderId="7" xfId="1" applyFont="1" applyFill="1" applyBorder="1" applyAlignment="1" applyProtection="1">
      <alignment vertical="center" wrapText="1" readingOrder="1"/>
      <protection locked="0"/>
    </xf>
    <xf numFmtId="164" fontId="10" fillId="4" borderId="7" xfId="1" applyNumberFormat="1" applyFont="1" applyFill="1" applyBorder="1" applyAlignment="1" applyProtection="1">
      <alignment vertical="center" wrapText="1" readingOrder="1"/>
      <protection locked="0"/>
    </xf>
    <xf numFmtId="164" fontId="10" fillId="4" borderId="7" xfId="1" applyNumberFormat="1" applyFont="1" applyFill="1" applyBorder="1" applyAlignment="1" applyProtection="1">
      <alignment horizontal="right" vertical="center" wrapText="1" readingOrder="1"/>
      <protection locked="0"/>
    </xf>
    <xf numFmtId="4" fontId="14" fillId="4" borderId="7" xfId="1" applyNumberFormat="1" applyFont="1" applyFill="1" applyBorder="1" applyAlignment="1" applyProtection="1">
      <alignment horizontal="center" vertical="center" wrapText="1" readingOrder="1"/>
      <protection locked="0"/>
    </xf>
    <xf numFmtId="4" fontId="14" fillId="4" borderId="20" xfId="1" applyNumberFormat="1" applyFont="1" applyFill="1" applyBorder="1" applyAlignment="1" applyProtection="1">
      <alignment horizontal="center" vertical="center" wrapText="1" readingOrder="1"/>
      <protection locked="0"/>
    </xf>
    <xf numFmtId="4" fontId="14" fillId="4" borderId="8" xfId="1" applyNumberFormat="1" applyFont="1" applyFill="1" applyBorder="1" applyAlignment="1" applyProtection="1">
      <alignment horizontal="center" vertical="center" wrapText="1" readingOrder="1"/>
      <protection locked="0"/>
    </xf>
    <xf numFmtId="4" fontId="10" fillId="4" borderId="7" xfId="1" applyNumberFormat="1" applyFont="1" applyFill="1" applyBorder="1" applyAlignment="1" applyProtection="1">
      <alignment vertical="center" wrapText="1" readingOrder="1"/>
      <protection locked="0"/>
    </xf>
    <xf numFmtId="164" fontId="6" fillId="2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4" borderId="10" xfId="1" applyFont="1" applyFill="1" applyBorder="1" applyAlignment="1" applyProtection="1">
      <alignment vertical="center" wrapText="1" readingOrder="1"/>
      <protection locked="0"/>
    </xf>
    <xf numFmtId="164" fontId="10" fillId="4" borderId="10" xfId="1" applyNumberFormat="1" applyFont="1" applyFill="1" applyBorder="1" applyAlignment="1" applyProtection="1">
      <alignment vertical="center" wrapText="1" readingOrder="1"/>
      <protection locked="0"/>
    </xf>
    <xf numFmtId="4" fontId="14" fillId="4" borderId="10" xfId="1" applyNumberFormat="1" applyFont="1" applyFill="1" applyBorder="1" applyAlignment="1" applyProtection="1">
      <alignment horizontal="center" vertical="center" wrapText="1" readingOrder="1"/>
      <protection locked="0"/>
    </xf>
    <xf numFmtId="4" fontId="14" fillId="4" borderId="21" xfId="1" applyNumberFormat="1" applyFont="1" applyFill="1" applyBorder="1" applyAlignment="1" applyProtection="1">
      <alignment horizontal="center" vertical="center" wrapText="1" readingOrder="1"/>
      <protection locked="0"/>
    </xf>
    <xf numFmtId="4" fontId="14" fillId="4" borderId="11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4" borderId="0" xfId="1" applyFont="1" applyFill="1" applyBorder="1" applyAlignment="1" applyProtection="1">
      <alignment horizontal="left" vertical="center" wrapText="1" readingOrder="1"/>
      <protection locked="0"/>
    </xf>
    <xf numFmtId="0" fontId="10" fillId="4" borderId="0" xfId="1" applyFont="1" applyFill="1" applyBorder="1" applyAlignment="1" applyProtection="1">
      <alignment vertical="center" wrapText="1" readingOrder="1"/>
      <protection locked="0"/>
    </xf>
    <xf numFmtId="164" fontId="10" fillId="4" borderId="0" xfId="1" applyNumberFormat="1" applyFont="1" applyFill="1" applyBorder="1" applyAlignment="1" applyProtection="1">
      <alignment vertical="center" wrapText="1" readingOrder="1"/>
      <protection locked="0"/>
    </xf>
    <xf numFmtId="4" fontId="14" fillId="4" borderId="0" xfId="1" applyNumberFormat="1" applyFont="1" applyFill="1" applyBorder="1" applyAlignment="1" applyProtection="1">
      <alignment horizontal="center" vertical="center" wrapText="1" readingOrder="1"/>
      <protection locked="0"/>
    </xf>
    <xf numFmtId="4" fontId="10" fillId="4" borderId="0" xfId="1" applyNumberFormat="1" applyFont="1" applyFill="1" applyBorder="1" applyAlignment="1" applyProtection="1">
      <alignment horizontal="right" vertical="center" wrapText="1" readingOrder="1"/>
      <protection locked="0"/>
    </xf>
    <xf numFmtId="0" fontId="12" fillId="3" borderId="22" xfId="0" applyFont="1" applyFill="1" applyBorder="1" applyAlignment="1" applyProtection="1">
      <alignment vertical="center" wrapText="1" readingOrder="1"/>
      <protection locked="0"/>
    </xf>
    <xf numFmtId="164" fontId="12" fillId="3" borderId="22" xfId="0" applyNumberFormat="1" applyFont="1" applyFill="1" applyBorder="1" applyAlignment="1" applyProtection="1">
      <alignment vertical="center" wrapText="1" readingOrder="1"/>
      <protection locked="0"/>
    </xf>
    <xf numFmtId="4" fontId="13" fillId="3" borderId="22" xfId="0" applyNumberFormat="1" applyFont="1" applyFill="1" applyBorder="1" applyAlignment="1" applyProtection="1">
      <alignment horizontal="center" vertical="center" wrapText="1" readingOrder="1"/>
      <protection locked="0"/>
    </xf>
    <xf numFmtId="4" fontId="13" fillId="3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3" fillId="0" borderId="0" xfId="0" applyFont="1"/>
    <xf numFmtId="0" fontId="15" fillId="0" borderId="0" xfId="0" applyFont="1" applyFill="1" applyBorder="1" applyAlignment="1" applyProtection="1">
      <alignment vertical="top" wrapText="1" readingOrder="1"/>
      <protection locked="0"/>
    </xf>
    <xf numFmtId="0" fontId="10" fillId="0" borderId="0" xfId="0" applyFont="1" applyFill="1" applyBorder="1" applyAlignment="1" applyProtection="1">
      <alignment horizontal="center" vertical="top" wrapText="1" readingOrder="1"/>
      <protection locked="0"/>
    </xf>
    <xf numFmtId="0" fontId="10" fillId="4" borderId="3" xfId="1" applyFont="1" applyFill="1" applyBorder="1" applyAlignment="1" applyProtection="1">
      <alignment vertical="center" wrapText="1" readingOrder="1"/>
      <protection locked="0"/>
    </xf>
    <xf numFmtId="0" fontId="10" fillId="4" borderId="6" xfId="1" applyFont="1" applyFill="1" applyBorder="1" applyAlignment="1" applyProtection="1">
      <alignment vertical="center" wrapText="1" readingOrder="1"/>
      <protection locked="0"/>
    </xf>
    <xf numFmtId="0" fontId="10" fillId="4" borderId="9" xfId="1" applyFont="1" applyFill="1" applyBorder="1" applyAlignment="1" applyProtection="1">
      <alignment vertical="center" wrapText="1" readingOrder="1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10" fillId="4" borderId="4" xfId="1" applyNumberFormat="1" applyFont="1" applyFill="1" applyBorder="1" applyAlignment="1" applyProtection="1">
      <alignment horizontal="left" vertical="center" wrapText="1" readingOrder="1"/>
      <protection locked="0"/>
    </xf>
    <xf numFmtId="0" fontId="6" fillId="6" borderId="28" xfId="0" applyFont="1" applyFill="1" applyBorder="1" applyAlignment="1" applyProtection="1">
      <alignment horizontal="left" vertical="center" wrapText="1" readingOrder="1"/>
      <protection locked="0"/>
    </xf>
    <xf numFmtId="0" fontId="6" fillId="6" borderId="29" xfId="0" applyFont="1" applyFill="1" applyBorder="1" applyAlignment="1" applyProtection="1">
      <alignment vertical="center" wrapText="1" readingOrder="1"/>
      <protection locked="0"/>
    </xf>
    <xf numFmtId="164" fontId="6" fillId="6" borderId="29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6" borderId="29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6" borderId="30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7" borderId="4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7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7" borderId="5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7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8" borderId="6" xfId="0" applyFont="1" applyFill="1" applyBorder="1" applyAlignment="1" applyProtection="1">
      <alignment horizontal="left" vertical="center" wrapText="1" readingOrder="1"/>
      <protection locked="0"/>
    </xf>
    <xf numFmtId="0" fontId="6" fillId="8" borderId="7" xfId="0" applyFont="1" applyFill="1" applyBorder="1" applyAlignment="1" applyProtection="1">
      <alignment vertical="center" wrapText="1" readingOrder="1"/>
      <protection locked="0"/>
    </xf>
    <xf numFmtId="164" fontId="6" fillId="8" borderId="7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8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8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9" borderId="6" xfId="0" applyFont="1" applyFill="1" applyBorder="1" applyAlignment="1" applyProtection="1">
      <alignment horizontal="left" vertical="center" wrapText="1" readingOrder="1"/>
      <protection locked="0"/>
    </xf>
    <xf numFmtId="0" fontId="6" fillId="9" borderId="7" xfId="0" applyFont="1" applyFill="1" applyBorder="1" applyAlignment="1" applyProtection="1">
      <alignment vertical="center" wrapText="1" readingOrder="1"/>
      <protection locked="0"/>
    </xf>
    <xf numFmtId="164" fontId="6" fillId="9" borderId="7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9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9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10" borderId="6" xfId="0" applyFont="1" applyFill="1" applyBorder="1" applyAlignment="1" applyProtection="1">
      <alignment horizontal="left" vertical="center" wrapText="1" readingOrder="1"/>
      <protection locked="0"/>
    </xf>
    <xf numFmtId="0" fontId="6" fillId="10" borderId="7" xfId="0" applyFont="1" applyFill="1" applyBorder="1" applyAlignment="1" applyProtection="1">
      <alignment vertical="center" wrapText="1" readingOrder="1"/>
      <protection locked="0"/>
    </xf>
    <xf numFmtId="164" fontId="6" fillId="10" borderId="7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10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1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11" borderId="6" xfId="0" applyFont="1" applyFill="1" applyBorder="1" applyAlignment="1" applyProtection="1">
      <alignment horizontal="left" vertical="center" wrapText="1" readingOrder="1"/>
      <protection locked="0"/>
    </xf>
    <xf numFmtId="0" fontId="6" fillId="11" borderId="7" xfId="0" applyFont="1" applyFill="1" applyBorder="1" applyAlignment="1" applyProtection="1">
      <alignment vertical="center" wrapText="1" readingOrder="1"/>
      <protection locked="0"/>
    </xf>
    <xf numFmtId="164" fontId="6" fillId="11" borderId="7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11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11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6" xfId="0" applyFont="1" applyFill="1" applyBorder="1" applyAlignment="1" applyProtection="1">
      <alignment horizontal="left" vertical="center" wrapText="1" readingOrder="1"/>
      <protection locked="0"/>
    </xf>
    <xf numFmtId="164" fontId="8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9" xfId="0" applyFont="1" applyFill="1" applyBorder="1" applyAlignment="1" applyProtection="1">
      <alignment horizontal="left" vertical="center" wrapText="1" readingOrder="1"/>
      <protection locked="0"/>
    </xf>
    <xf numFmtId="0" fontId="6" fillId="2" borderId="10" xfId="0" applyFont="1" applyFill="1" applyBorder="1" applyAlignment="1" applyProtection="1">
      <alignment vertical="center" wrapText="1" readingOrder="1"/>
      <protection locked="0"/>
    </xf>
    <xf numFmtId="164" fontId="6" fillId="2" borderId="10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2" borderId="10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2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4" borderId="33" xfId="1" applyFont="1" applyFill="1" applyBorder="1" applyAlignment="1" applyProtection="1">
      <alignment vertical="center" wrapText="1" readingOrder="1"/>
      <protection locked="0"/>
    </xf>
    <xf numFmtId="164" fontId="10" fillId="4" borderId="33" xfId="1" applyNumberFormat="1" applyFont="1" applyFill="1" applyBorder="1" applyAlignment="1" applyProtection="1">
      <alignment vertical="center" wrapText="1" readingOrder="1"/>
      <protection locked="0"/>
    </xf>
    <xf numFmtId="4" fontId="14" fillId="4" borderId="33" xfId="1" applyNumberFormat="1" applyFont="1" applyFill="1" applyBorder="1" applyAlignment="1" applyProtection="1">
      <alignment horizontal="center" vertical="center" wrapText="1" readingOrder="1"/>
      <protection locked="0"/>
    </xf>
    <xf numFmtId="4" fontId="14" fillId="4" borderId="34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2" borderId="37" xfId="0" applyFont="1" applyFill="1" applyBorder="1" applyAlignment="1" applyProtection="1">
      <alignment horizontal="center" vertical="center" wrapText="1" readingOrder="1"/>
      <protection locked="0"/>
    </xf>
    <xf numFmtId="0" fontId="12" fillId="2" borderId="38" xfId="0" applyFont="1" applyFill="1" applyBorder="1" applyAlignment="1" applyProtection="1">
      <alignment horizontal="center" vertical="center" wrapText="1" readingOrder="1"/>
      <protection locked="0"/>
    </xf>
    <xf numFmtId="4" fontId="13" fillId="3" borderId="41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4" borderId="42" xfId="1" applyFont="1" applyFill="1" applyBorder="1" applyAlignment="1" applyProtection="1">
      <alignment horizontal="left" vertical="center" wrapText="1" readingOrder="1"/>
      <protection locked="0"/>
    </xf>
    <xf numFmtId="4" fontId="14" fillId="4" borderId="43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4" borderId="44" xfId="1" applyFont="1" applyFill="1" applyBorder="1" applyAlignment="1" applyProtection="1">
      <alignment horizontal="left" vertical="center" wrapText="1" readingOrder="1"/>
      <protection locked="0"/>
    </xf>
    <xf numFmtId="4" fontId="14" fillId="4" borderId="45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4" borderId="46" xfId="1" applyFont="1" applyFill="1" applyBorder="1" applyAlignment="1" applyProtection="1">
      <alignment horizontal="left" vertical="center" wrapText="1" readingOrder="1"/>
      <protection locked="0"/>
    </xf>
    <xf numFmtId="4" fontId="14" fillId="4" borderId="47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4" borderId="48" xfId="1" applyFont="1" applyFill="1" applyBorder="1" applyAlignment="1" applyProtection="1">
      <alignment horizontal="left" vertical="center" wrapText="1" readingOrder="1"/>
      <protection locked="0"/>
    </xf>
    <xf numFmtId="0" fontId="10" fillId="4" borderId="49" xfId="1" applyFont="1" applyFill="1" applyBorder="1" applyAlignment="1" applyProtection="1">
      <alignment vertical="center" wrapText="1" readingOrder="1"/>
      <protection locked="0"/>
    </xf>
    <xf numFmtId="164" fontId="10" fillId="4" borderId="49" xfId="1" applyNumberFormat="1" applyFont="1" applyFill="1" applyBorder="1" applyAlignment="1" applyProtection="1">
      <alignment vertical="center" wrapText="1" readingOrder="1"/>
      <protection locked="0"/>
    </xf>
    <xf numFmtId="164" fontId="10" fillId="4" borderId="49" xfId="1" applyNumberFormat="1" applyFont="1" applyFill="1" applyBorder="1" applyAlignment="1" applyProtection="1">
      <alignment horizontal="right" vertical="center" wrapText="1" readingOrder="1"/>
      <protection locked="0"/>
    </xf>
    <xf numFmtId="4" fontId="14" fillId="4" borderId="49" xfId="1" applyNumberFormat="1" applyFont="1" applyFill="1" applyBorder="1" applyAlignment="1" applyProtection="1">
      <alignment horizontal="center" vertical="center" wrapText="1" readingOrder="1"/>
      <protection locked="0"/>
    </xf>
    <xf numFmtId="4" fontId="14" fillId="4" borderId="50" xfId="1" applyNumberFormat="1" applyFont="1" applyFill="1" applyBorder="1" applyAlignment="1" applyProtection="1">
      <alignment horizontal="center" vertical="center" wrapText="1" readingOrder="1"/>
      <protection locked="0"/>
    </xf>
    <xf numFmtId="4" fontId="14" fillId="4" borderId="51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3" borderId="53" xfId="0" applyFont="1" applyFill="1" applyBorder="1" applyAlignment="1" applyProtection="1">
      <alignment horizontal="left" vertical="center" wrapText="1" readingOrder="1"/>
      <protection locked="0"/>
    </xf>
    <xf numFmtId="0" fontId="10" fillId="4" borderId="46" xfId="1" applyFont="1" applyFill="1" applyBorder="1" applyAlignment="1" applyProtection="1">
      <alignment vertical="center" wrapText="1" readingOrder="1"/>
      <protection locked="0"/>
    </xf>
    <xf numFmtId="0" fontId="10" fillId="4" borderId="42" xfId="1" applyFont="1" applyFill="1" applyBorder="1" applyAlignment="1" applyProtection="1">
      <alignment vertical="center" wrapText="1" readingOrder="1"/>
      <protection locked="0"/>
    </xf>
    <xf numFmtId="0" fontId="10" fillId="4" borderId="48" xfId="1" applyFont="1" applyFill="1" applyBorder="1" applyAlignment="1" applyProtection="1">
      <alignment vertical="center" wrapText="1" readingOrder="1"/>
      <protection locked="0"/>
    </xf>
    <xf numFmtId="164" fontId="10" fillId="4" borderId="49" xfId="1" applyNumberFormat="1" applyFont="1" applyFill="1" applyBorder="1" applyAlignment="1" applyProtection="1">
      <alignment horizontal="left" vertical="center" wrapText="1" readingOrder="1"/>
      <protection locked="0"/>
    </xf>
    <xf numFmtId="164" fontId="6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/>
    </xf>
    <xf numFmtId="0" fontId="12" fillId="2" borderId="59" xfId="0" applyFont="1" applyFill="1" applyBorder="1" applyAlignment="1" applyProtection="1">
      <alignment horizontal="center" vertical="center" wrapText="1" readingOrder="1"/>
      <protection locked="0"/>
    </xf>
    <xf numFmtId="0" fontId="12" fillId="2" borderId="60" xfId="0" applyFont="1" applyFill="1" applyBorder="1" applyAlignment="1" applyProtection="1">
      <alignment horizontal="center" vertical="center" wrapText="1" readingOrder="1"/>
      <protection locked="0"/>
    </xf>
    <xf numFmtId="0" fontId="12" fillId="2" borderId="61" xfId="0" applyFont="1" applyFill="1" applyBorder="1" applyAlignment="1" applyProtection="1">
      <alignment horizontal="center" vertical="center" wrapText="1" readingOrder="1"/>
      <protection locked="0"/>
    </xf>
    <xf numFmtId="0" fontId="7" fillId="2" borderId="66" xfId="0" applyFont="1" applyFill="1" applyBorder="1" applyAlignment="1" applyProtection="1">
      <alignment horizontal="center" vertical="center" wrapText="1" readingOrder="1"/>
      <protection locked="0"/>
    </xf>
    <xf numFmtId="0" fontId="7" fillId="2" borderId="67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readingOrder="1"/>
    </xf>
    <xf numFmtId="0" fontId="6" fillId="3" borderId="4" xfId="0" applyFont="1" applyFill="1" applyBorder="1" applyAlignment="1" applyProtection="1">
      <alignment vertical="center" wrapText="1" readingOrder="1"/>
      <protection locked="0"/>
    </xf>
    <xf numFmtId="164" fontId="6" fillId="3" borderId="4" xfId="0" applyNumberFormat="1" applyFont="1" applyFill="1" applyBorder="1" applyAlignment="1" applyProtection="1">
      <alignment vertical="center" wrapText="1" readingOrder="1"/>
      <protection locked="0"/>
    </xf>
    <xf numFmtId="165" fontId="6" fillId="3" borderId="4" xfId="0" applyNumberFormat="1" applyFont="1" applyFill="1" applyBorder="1" applyAlignment="1" applyProtection="1">
      <alignment vertical="center" wrapText="1" readingOrder="1"/>
      <protection locked="0"/>
    </xf>
    <xf numFmtId="164" fontId="6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68" xfId="0" applyNumberFormat="1" applyFont="1" applyFill="1" applyBorder="1" applyAlignment="1" applyProtection="1">
      <alignment vertical="center" wrapText="1"/>
    </xf>
    <xf numFmtId="0" fontId="1" fillId="13" borderId="68" xfId="0" applyNumberFormat="1" applyFont="1" applyFill="1" applyBorder="1" applyAlignment="1" applyProtection="1">
      <alignment vertical="center" wrapText="1"/>
    </xf>
    <xf numFmtId="0" fontId="18" fillId="0" borderId="69" xfId="0" quotePrefix="1" applyFont="1" applyBorder="1" applyAlignment="1">
      <alignment horizontal="center" vertical="center" wrapText="1"/>
    </xf>
    <xf numFmtId="0" fontId="18" fillId="0" borderId="69" xfId="0" quotePrefix="1" applyFont="1" applyFill="1" applyBorder="1" applyAlignment="1" applyProtection="1">
      <alignment horizontal="center" vertical="center" wrapText="1"/>
    </xf>
    <xf numFmtId="0" fontId="18" fillId="12" borderId="69" xfId="0" applyFont="1" applyFill="1" applyBorder="1" applyAlignment="1" applyProtection="1">
      <alignment horizontal="center" vertical="center" wrapText="1"/>
    </xf>
    <xf numFmtId="0" fontId="12" fillId="2" borderId="72" xfId="0" applyFont="1" applyFill="1" applyBorder="1" applyAlignment="1" applyProtection="1">
      <alignment horizontal="center" vertical="center" wrapText="1" readingOrder="1"/>
      <protection locked="0"/>
    </xf>
    <xf numFmtId="0" fontId="12" fillId="2" borderId="73" xfId="0" applyFont="1" applyFill="1" applyBorder="1" applyAlignment="1" applyProtection="1">
      <alignment horizontal="center" vertical="center" wrapText="1" readingOrder="1"/>
      <protection locked="0"/>
    </xf>
    <xf numFmtId="0" fontId="12" fillId="2" borderId="74" xfId="0" applyFont="1" applyFill="1" applyBorder="1" applyAlignment="1" applyProtection="1">
      <alignment horizontal="center" vertical="center" wrapText="1" readingOrder="1"/>
      <protection locked="0"/>
    </xf>
    <xf numFmtId="0" fontId="18" fillId="0" borderId="75" xfId="0" quotePrefix="1" applyFont="1" applyBorder="1" applyAlignment="1">
      <alignment horizontal="center" vertical="center" wrapText="1"/>
    </xf>
    <xf numFmtId="0" fontId="18" fillId="12" borderId="76" xfId="0" applyFont="1" applyFill="1" applyBorder="1" applyAlignment="1" applyProtection="1">
      <alignment horizontal="center" vertical="center" wrapText="1"/>
    </xf>
    <xf numFmtId="0" fontId="2" fillId="0" borderId="77" xfId="0" applyNumberFormat="1" applyFont="1" applyFill="1" applyBorder="1" applyAlignment="1" applyProtection="1">
      <alignment horizontal="center" vertical="center" wrapText="1"/>
    </xf>
    <xf numFmtId="0" fontId="1" fillId="13" borderId="77" xfId="0" applyNumberFormat="1" applyFont="1" applyFill="1" applyBorder="1" applyAlignment="1" applyProtection="1">
      <alignment horizontal="center" vertical="center" wrapText="1"/>
    </xf>
    <xf numFmtId="0" fontId="2" fillId="13" borderId="79" xfId="0" quotePrefix="1" applyNumberFormat="1" applyFont="1" applyFill="1" applyBorder="1" applyAlignment="1" applyProtection="1">
      <alignment horizontal="center" vertical="center" wrapText="1"/>
    </xf>
    <xf numFmtId="0" fontId="19" fillId="2" borderId="82" xfId="0" applyFont="1" applyFill="1" applyBorder="1" applyAlignment="1" applyProtection="1">
      <alignment horizontal="center" wrapText="1" readingOrder="1"/>
      <protection locked="0"/>
    </xf>
    <xf numFmtId="0" fontId="19" fillId="2" borderId="83" xfId="0" applyFont="1" applyFill="1" applyBorder="1" applyAlignment="1" applyProtection="1">
      <alignment horizontal="center" wrapText="1" readingOrder="1"/>
      <protection locked="0"/>
    </xf>
    <xf numFmtId="0" fontId="12" fillId="2" borderId="86" xfId="0" applyFont="1" applyFill="1" applyBorder="1" applyAlignment="1" applyProtection="1">
      <alignment horizontal="center" vertical="center" wrapText="1" readingOrder="1"/>
      <protection locked="0"/>
    </xf>
    <xf numFmtId="0" fontId="12" fillId="2" borderId="87" xfId="0" applyFont="1" applyFill="1" applyBorder="1" applyAlignment="1" applyProtection="1">
      <alignment horizontal="center" vertical="center" wrapText="1" readingOrder="1"/>
      <protection locked="0"/>
    </xf>
    <xf numFmtId="0" fontId="19" fillId="2" borderId="88" xfId="0" applyFont="1" applyFill="1" applyBorder="1" applyAlignment="1" applyProtection="1">
      <alignment horizontal="center" wrapText="1" readingOrder="1"/>
      <protection locked="0"/>
    </xf>
    <xf numFmtId="0" fontId="19" fillId="2" borderId="89" xfId="0" applyFont="1" applyFill="1" applyBorder="1" applyAlignment="1" applyProtection="1">
      <alignment horizontal="center" wrapText="1" readingOrder="1"/>
      <protection locked="0"/>
    </xf>
    <xf numFmtId="0" fontId="6" fillId="3" borderId="90" xfId="0" applyFont="1" applyFill="1" applyBorder="1" applyAlignment="1" applyProtection="1">
      <alignment horizontal="center" vertical="center" wrapText="1" readingOrder="1"/>
      <protection locked="0"/>
    </xf>
    <xf numFmtId="164" fontId="8" fillId="3" borderId="9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92" xfId="0" applyFont="1" applyFill="1" applyBorder="1" applyAlignment="1" applyProtection="1">
      <alignment horizontal="center" vertical="center" wrapText="1" readingOrder="1"/>
      <protection locked="0"/>
    </xf>
    <xf numFmtId="164" fontId="8" fillId="2" borderId="9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3" borderId="92" xfId="0" applyFont="1" applyFill="1" applyBorder="1" applyAlignment="1" applyProtection="1">
      <alignment horizontal="center" vertical="center" wrapText="1" readingOrder="1"/>
      <protection locked="0"/>
    </xf>
    <xf numFmtId="164" fontId="8" fillId="3" borderId="9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3" borderId="94" xfId="0" applyFont="1" applyFill="1" applyBorder="1" applyAlignment="1" applyProtection="1">
      <alignment horizontal="center" vertical="center" wrapText="1" readingOrder="1"/>
      <protection locked="0"/>
    </xf>
    <xf numFmtId="0" fontId="6" fillId="3" borderId="95" xfId="0" applyFont="1" applyFill="1" applyBorder="1" applyAlignment="1" applyProtection="1">
      <alignment vertical="center" wrapText="1" readingOrder="1"/>
      <protection locked="0"/>
    </xf>
    <xf numFmtId="164" fontId="6" fillId="3" borderId="95" xfId="0" applyNumberFormat="1" applyFont="1" applyFill="1" applyBorder="1" applyAlignment="1" applyProtection="1">
      <alignment vertical="center" wrapText="1" readingOrder="1"/>
      <protection locked="0"/>
    </xf>
    <xf numFmtId="165" fontId="6" fillId="3" borderId="95" xfId="0" applyNumberFormat="1" applyFont="1" applyFill="1" applyBorder="1" applyAlignment="1" applyProtection="1">
      <alignment vertical="center" wrapText="1" readingOrder="1"/>
      <protection locked="0"/>
    </xf>
    <xf numFmtId="164" fontId="6" fillId="3" borderId="95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3" borderId="96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11" fillId="0" borderId="0" xfId="0" applyNumberFormat="1" applyFont="1" applyFill="1" applyBorder="1" applyAlignment="1" applyProtection="1">
      <alignment vertical="top" wrapText="1"/>
    </xf>
    <xf numFmtId="0" fontId="21" fillId="0" borderId="0" xfId="0" applyFont="1" applyBorder="1" applyAlignment="1">
      <alignment vertical="top" wrapText="1"/>
    </xf>
    <xf numFmtId="4" fontId="1" fillId="0" borderId="68" xfId="0" applyNumberFormat="1" applyFont="1" applyBorder="1" applyAlignment="1">
      <alignment horizontal="right"/>
    </xf>
    <xf numFmtId="4" fontId="1" fillId="13" borderId="68" xfId="0" applyNumberFormat="1" applyFont="1" applyFill="1" applyBorder="1" applyAlignment="1">
      <alignment horizontal="right"/>
    </xf>
    <xf numFmtId="4" fontId="1" fillId="13" borderId="78" xfId="0" applyNumberFormat="1" applyFont="1" applyFill="1" applyBorder="1" applyAlignment="1">
      <alignment horizontal="right"/>
    </xf>
    <xf numFmtId="0" fontId="2" fillId="13" borderId="80" xfId="0" quotePrefix="1" applyFont="1" applyFill="1" applyBorder="1" applyAlignment="1" applyProtection="1">
      <alignment vertical="center" wrapText="1"/>
    </xf>
    <xf numFmtId="0" fontId="1" fillId="13" borderId="97" xfId="0" applyNumberFormat="1" applyFont="1" applyFill="1" applyBorder="1" applyAlignment="1" applyProtection="1">
      <alignment horizontal="center" vertical="center" wrapText="1"/>
    </xf>
    <xf numFmtId="0" fontId="6" fillId="12" borderId="77" xfId="0" applyNumberFormat="1" applyFont="1" applyFill="1" applyBorder="1" applyAlignment="1" applyProtection="1">
      <alignment horizontal="center" vertical="center" wrapText="1"/>
    </xf>
    <xf numFmtId="0" fontId="6" fillId="12" borderId="97" xfId="0" applyNumberFormat="1" applyFont="1" applyFill="1" applyBorder="1" applyAlignment="1" applyProtection="1">
      <alignment horizontal="center" vertical="center" wrapText="1"/>
    </xf>
    <xf numFmtId="0" fontId="6" fillId="12" borderId="68" xfId="0" applyFont="1" applyFill="1" applyBorder="1" applyAlignment="1" applyProtection="1">
      <alignment vertical="center" wrapText="1"/>
    </xf>
    <xf numFmtId="0" fontId="6" fillId="12" borderId="98" xfId="0" applyFont="1" applyFill="1" applyBorder="1" applyAlignment="1" applyProtection="1">
      <alignment vertical="center" wrapText="1"/>
    </xf>
    <xf numFmtId="0" fontId="1" fillId="13" borderId="98" xfId="0" applyFont="1" applyFill="1" applyBorder="1" applyAlignment="1" applyProtection="1">
      <alignment vertical="center" wrapText="1"/>
    </xf>
    <xf numFmtId="166" fontId="6" fillId="12" borderId="98" xfId="0" applyNumberFormat="1" applyFont="1" applyFill="1" applyBorder="1" applyAlignment="1">
      <alignment horizontal="right"/>
    </xf>
    <xf numFmtId="4" fontId="1" fillId="13" borderId="98" xfId="0" applyNumberFormat="1" applyFont="1" applyFill="1" applyBorder="1" applyAlignment="1">
      <alignment horizontal="right"/>
    </xf>
    <xf numFmtId="4" fontId="1" fillId="13" borderId="99" xfId="0" applyNumberFormat="1" applyFont="1" applyFill="1" applyBorder="1" applyAlignment="1">
      <alignment horizontal="right"/>
    </xf>
    <xf numFmtId="166" fontId="1" fillId="13" borderId="80" xfId="0" applyNumberFormat="1" applyFont="1" applyFill="1" applyBorder="1" applyAlignment="1">
      <alignment horizontal="right"/>
    </xf>
    <xf numFmtId="164" fontId="6" fillId="12" borderId="68" xfId="0" applyNumberFormat="1" applyFont="1" applyFill="1" applyBorder="1" applyAlignment="1">
      <alignment horizontal="right"/>
    </xf>
    <xf numFmtId="164" fontId="6" fillId="12" borderId="78" xfId="0" applyNumberFormat="1" applyFont="1" applyFill="1" applyBorder="1" applyAlignment="1">
      <alignment horizontal="right"/>
    </xf>
    <xf numFmtId="164" fontId="6" fillId="12" borderId="98" xfId="0" applyNumberFormat="1" applyFont="1" applyFill="1" applyBorder="1" applyAlignment="1">
      <alignment horizontal="right"/>
    </xf>
    <xf numFmtId="164" fontId="6" fillId="12" borderId="99" xfId="0" applyNumberFormat="1" applyFont="1" applyFill="1" applyBorder="1" applyAlignment="1">
      <alignment horizontal="right"/>
    </xf>
    <xf numFmtId="164" fontId="1" fillId="13" borderId="80" xfId="0" applyNumberFormat="1" applyFont="1" applyFill="1" applyBorder="1" applyAlignment="1">
      <alignment horizontal="right"/>
    </xf>
    <xf numFmtId="164" fontId="1" fillId="13" borderId="81" xfId="0" applyNumberFormat="1" applyFont="1" applyFill="1" applyBorder="1" applyAlignment="1">
      <alignment horizontal="right"/>
    </xf>
    <xf numFmtId="0" fontId="16" fillId="0" borderId="0" xfId="0" applyFont="1" applyAlignment="1"/>
    <xf numFmtId="0" fontId="19" fillId="2" borderId="16" xfId="0" applyFont="1" applyFill="1" applyBorder="1" applyAlignment="1" applyProtection="1">
      <alignment horizontal="center" vertical="center" wrapText="1" readingOrder="1"/>
      <protection locked="0"/>
    </xf>
    <xf numFmtId="0" fontId="19" fillId="2" borderId="10" xfId="0" applyFont="1" applyFill="1" applyBorder="1" applyAlignment="1" applyProtection="1">
      <alignment horizontal="center" vertical="center" wrapText="1" readingOrder="1"/>
      <protection locked="0"/>
    </xf>
    <xf numFmtId="0" fontId="20" fillId="0" borderId="0" xfId="0" applyFont="1"/>
    <xf numFmtId="0" fontId="4" fillId="0" borderId="0" xfId="0" applyFont="1" applyFill="1" applyBorder="1" applyAlignment="1" applyProtection="1">
      <alignment horizontal="center" vertical="center" wrapText="1" readingOrder="1"/>
      <protection locked="0"/>
    </xf>
    <xf numFmtId="0" fontId="12" fillId="2" borderId="36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1" applyFont="1" applyFill="1" applyBorder="1" applyAlignment="1" applyProtection="1">
      <alignment horizontal="left" vertical="top" wrapText="1" readingOrder="1"/>
      <protection locked="0"/>
    </xf>
    <xf numFmtId="0" fontId="12" fillId="2" borderId="13" xfId="0" applyFont="1" applyFill="1" applyBorder="1" applyAlignment="1" applyProtection="1">
      <alignment horizontal="center" vertical="center" wrapText="1" readingOrder="1"/>
      <protection locked="0"/>
    </xf>
    <xf numFmtId="166" fontId="6" fillId="3" borderId="95" xfId="0" applyNumberFormat="1" applyFont="1" applyFill="1" applyBorder="1" applyAlignment="1" applyProtection="1">
      <alignment vertical="center" wrapText="1" readingOrder="1"/>
      <protection locked="0"/>
    </xf>
    <xf numFmtId="164" fontId="0" fillId="0" borderId="0" xfId="0" applyNumberFormat="1"/>
    <xf numFmtId="3" fontId="6" fillId="3" borderId="7" xfId="0" applyNumberFormat="1" applyFont="1" applyFill="1" applyBorder="1" applyAlignment="1" applyProtection="1">
      <alignment vertical="center" wrapText="1" readingOrder="1"/>
      <protection locked="0"/>
    </xf>
    <xf numFmtId="167" fontId="6" fillId="2" borderId="7" xfId="0" applyNumberFormat="1" applyFont="1" applyFill="1" applyBorder="1" applyAlignment="1" applyProtection="1">
      <alignment vertical="center" wrapText="1" readingOrder="1"/>
      <protection locked="0"/>
    </xf>
    <xf numFmtId="164" fontId="10" fillId="4" borderId="19" xfId="1" applyNumberFormat="1" applyFont="1" applyFill="1" applyBorder="1" applyAlignment="1" applyProtection="1">
      <alignment vertical="center" wrapText="1" readingOrder="1"/>
      <protection locked="0"/>
    </xf>
    <xf numFmtId="164" fontId="10" fillId="4" borderId="20" xfId="1" applyNumberFormat="1" applyFont="1" applyFill="1" applyBorder="1" applyAlignment="1" applyProtection="1">
      <alignment vertical="center" wrapText="1" readingOrder="1"/>
      <protection locked="0"/>
    </xf>
    <xf numFmtId="164" fontId="10" fillId="4" borderId="50" xfId="1" applyNumberFormat="1" applyFont="1" applyFill="1" applyBorder="1" applyAlignment="1" applyProtection="1">
      <alignment vertical="center" wrapText="1" readingOrder="1"/>
      <protection locked="0"/>
    </xf>
    <xf numFmtId="164" fontId="12" fillId="3" borderId="18" xfId="0" applyNumberFormat="1" applyFont="1" applyFill="1" applyBorder="1" applyAlignment="1" applyProtection="1">
      <alignment vertical="center" wrapText="1" readingOrder="1"/>
      <protection locked="0"/>
    </xf>
    <xf numFmtId="4" fontId="10" fillId="4" borderId="4" xfId="1" applyNumberFormat="1" applyFont="1" applyFill="1" applyBorder="1" applyAlignment="1" applyProtection="1">
      <alignment vertical="center" wrapText="1" readingOrder="1"/>
      <protection locked="0"/>
    </xf>
    <xf numFmtId="4" fontId="10" fillId="4" borderId="10" xfId="1" applyNumberFormat="1" applyFont="1" applyFill="1" applyBorder="1" applyAlignment="1" applyProtection="1">
      <alignment vertical="center" wrapText="1" readingOrder="1"/>
      <protection locked="0"/>
    </xf>
    <xf numFmtId="0" fontId="12" fillId="2" borderId="13" xfId="0" applyFont="1" applyFill="1" applyBorder="1" applyAlignment="1" applyProtection="1">
      <alignment horizontal="center" vertical="center" wrapText="1" readingOrder="1"/>
      <protection locked="0"/>
    </xf>
    <xf numFmtId="0" fontId="23" fillId="0" borderId="0" xfId="3"/>
    <xf numFmtId="0" fontId="24" fillId="12" borderId="0" xfId="3" applyFont="1" applyFill="1"/>
    <xf numFmtId="0" fontId="25" fillId="12" borderId="0" xfId="3" applyFont="1" applyFill="1" applyAlignment="1" applyProtection="1">
      <alignment vertical="top" wrapText="1" readingOrder="1"/>
      <protection locked="0"/>
    </xf>
    <xf numFmtId="0" fontId="24" fillId="12" borderId="0" xfId="3" applyFont="1" applyFill="1" applyAlignment="1"/>
    <xf numFmtId="0" fontId="22" fillId="12" borderId="0" xfId="0" applyFont="1" applyFill="1"/>
    <xf numFmtId="0" fontId="12" fillId="2" borderId="100" xfId="0" applyFont="1" applyFill="1" applyBorder="1" applyAlignment="1" applyProtection="1">
      <alignment horizontal="center" vertical="center" wrapText="1" readingOrder="1"/>
      <protection locked="0"/>
    </xf>
    <xf numFmtId="0" fontId="12" fillId="2" borderId="101" xfId="0" applyFont="1" applyFill="1" applyBorder="1" applyAlignment="1" applyProtection="1">
      <alignment horizontal="center" vertical="center" wrapText="1" readingOrder="1"/>
      <protection locked="0"/>
    </xf>
    <xf numFmtId="0" fontId="12" fillId="2" borderId="102" xfId="0" applyFont="1" applyFill="1" applyBorder="1" applyAlignment="1" applyProtection="1">
      <alignment horizontal="center" vertical="center" wrapText="1" readingOrder="1"/>
      <protection locked="0"/>
    </xf>
    <xf numFmtId="0" fontId="19" fillId="2" borderId="103" xfId="0" applyFont="1" applyFill="1" applyBorder="1" applyAlignment="1" applyProtection="1">
      <alignment horizontal="center" wrapText="1" readingOrder="1"/>
      <protection locked="0"/>
    </xf>
    <xf numFmtId="0" fontId="19" fillId="2" borderId="104" xfId="0" applyFont="1" applyFill="1" applyBorder="1" applyAlignment="1" applyProtection="1">
      <alignment horizontal="center" wrapText="1" readingOrder="1"/>
      <protection locked="0"/>
    </xf>
    <xf numFmtId="0" fontId="12" fillId="3" borderId="105" xfId="0" applyFont="1" applyFill="1" applyBorder="1" applyAlignment="1" applyProtection="1">
      <alignment horizontal="left" vertical="center" wrapText="1" readingOrder="1"/>
      <protection locked="0"/>
    </xf>
    <xf numFmtId="0" fontId="10" fillId="4" borderId="6" xfId="1" applyFont="1" applyFill="1" applyBorder="1" applyAlignment="1" applyProtection="1">
      <alignment horizontal="left" vertical="center" wrapText="1" readingOrder="1"/>
      <protection locked="0"/>
    </xf>
    <xf numFmtId="0" fontId="10" fillId="4" borderId="3" xfId="1" applyFont="1" applyFill="1" applyBorder="1" applyAlignment="1" applyProtection="1">
      <alignment horizontal="left" vertical="center" wrapText="1" readingOrder="1"/>
      <protection locked="0"/>
    </xf>
    <xf numFmtId="0" fontId="10" fillId="4" borderId="9" xfId="1" applyFont="1" applyFill="1" applyBorder="1" applyAlignment="1" applyProtection="1">
      <alignment horizontal="left" vertical="center" wrapText="1" readingOrder="1"/>
      <protection locked="0"/>
    </xf>
    <xf numFmtId="0" fontId="19" fillId="2" borderId="27" xfId="0" applyFont="1" applyFill="1" applyBorder="1" applyAlignment="1" applyProtection="1">
      <alignment horizontal="center" vertical="center" wrapText="1" readingOrder="1"/>
      <protection locked="0"/>
    </xf>
    <xf numFmtId="0" fontId="19" fillId="2" borderId="24" xfId="0" applyFont="1" applyFill="1" applyBorder="1" applyAlignment="1" applyProtection="1">
      <alignment horizontal="center" vertical="center" wrapText="1" readingOrder="1"/>
      <protection locked="0"/>
    </xf>
    <xf numFmtId="0" fontId="19" fillId="2" borderId="11" xfId="0" applyFont="1" applyFill="1" applyBorder="1" applyAlignment="1" applyProtection="1">
      <alignment horizontal="center" vertical="center" wrapText="1" readingOrder="1"/>
      <protection locked="0"/>
    </xf>
    <xf numFmtId="0" fontId="20" fillId="0" borderId="0" xfId="0" applyFont="1" applyAlignment="1">
      <alignment horizontal="center" readingOrder="1"/>
    </xf>
    <xf numFmtId="0" fontId="26" fillId="0" borderId="0" xfId="3" applyFont="1" applyAlignment="1">
      <alignment horizontal="center" readingOrder="1"/>
    </xf>
    <xf numFmtId="0" fontId="19" fillId="2" borderId="52" xfId="0" applyFont="1" applyFill="1" applyBorder="1" applyAlignment="1" applyProtection="1">
      <alignment horizontal="center" vertical="center" wrapText="1" readingOrder="1"/>
      <protection locked="0"/>
    </xf>
    <xf numFmtId="0" fontId="19" fillId="2" borderId="17" xfId="0" applyFont="1" applyFill="1" applyBorder="1" applyAlignment="1" applyProtection="1">
      <alignment horizontal="center" vertical="center" wrapText="1" readingOrder="1"/>
      <protection locked="0"/>
    </xf>
    <xf numFmtId="0" fontId="19" fillId="2" borderId="39" xfId="0" applyFont="1" applyFill="1" applyBorder="1" applyAlignment="1" applyProtection="1">
      <alignment horizontal="center" vertical="center" wrapText="1" readingOrder="1"/>
      <protection locked="0"/>
    </xf>
    <xf numFmtId="0" fontId="20" fillId="0" borderId="0" xfId="0" applyFont="1" applyAlignment="1">
      <alignment horizontal="center"/>
    </xf>
    <xf numFmtId="0" fontId="12" fillId="3" borderId="40" xfId="0" applyFont="1" applyFill="1" applyBorder="1" applyAlignment="1" applyProtection="1">
      <alignment vertical="center" wrapText="1" readingOrder="1"/>
      <protection locked="0"/>
    </xf>
    <xf numFmtId="0" fontId="19" fillId="2" borderId="106" xfId="0" applyFont="1" applyFill="1" applyBorder="1" applyAlignment="1" applyProtection="1">
      <alignment horizontal="center" vertical="center" wrapText="1" readingOrder="1"/>
      <protection locked="0"/>
    </xf>
    <xf numFmtId="4" fontId="13" fillId="3" borderId="108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2" borderId="107" xfId="0" applyFont="1" applyFill="1" applyBorder="1" applyAlignment="1" applyProtection="1">
      <alignment horizontal="center" vertical="center" wrapText="1" readingOrder="1"/>
      <protection locked="0"/>
    </xf>
    <xf numFmtId="164" fontId="12" fillId="3" borderId="23" xfId="0" applyNumberFormat="1" applyFont="1" applyFill="1" applyBorder="1" applyAlignment="1" applyProtection="1">
      <alignment vertical="center" wrapText="1" readingOrder="1"/>
      <protection locked="0"/>
    </xf>
    <xf numFmtId="0" fontId="19" fillId="2" borderId="109" xfId="0" applyFont="1" applyFill="1" applyBorder="1" applyAlignment="1" applyProtection="1">
      <alignment horizontal="center" wrapText="1" readingOrder="1"/>
      <protection locked="0"/>
    </xf>
    <xf numFmtId="0" fontId="19" fillId="2" borderId="110" xfId="0" applyFont="1" applyFill="1" applyBorder="1" applyAlignment="1" applyProtection="1">
      <alignment horizontal="center" wrapText="1" readingOrder="1"/>
      <protection locked="0"/>
    </xf>
    <xf numFmtId="0" fontId="12" fillId="3" borderId="105" xfId="0" applyFont="1" applyFill="1" applyBorder="1" applyAlignment="1" applyProtection="1">
      <alignment vertical="center" wrapText="1" readingOrder="1"/>
      <protection locked="0"/>
    </xf>
    <xf numFmtId="4" fontId="12" fillId="3" borderId="22" xfId="0" applyNumberFormat="1" applyFont="1" applyFill="1" applyBorder="1" applyAlignment="1" applyProtection="1">
      <alignment vertical="center" wrapText="1" readingOrder="1"/>
      <protection locked="0"/>
    </xf>
    <xf numFmtId="4" fontId="13" fillId="3" borderId="111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2" borderId="112" xfId="0" applyFont="1" applyFill="1" applyBorder="1" applyAlignment="1" applyProtection="1">
      <alignment horizontal="center" vertical="center" wrapText="1" readingOrder="1"/>
      <protection locked="0"/>
    </xf>
    <xf numFmtId="0" fontId="27" fillId="12" borderId="0" xfId="3" applyFont="1" applyFill="1"/>
    <xf numFmtId="0" fontId="21" fillId="0" borderId="0" xfId="0" applyFont="1"/>
    <xf numFmtId="0" fontId="6" fillId="14" borderId="6" xfId="0" applyFont="1" applyFill="1" applyBorder="1" applyAlignment="1" applyProtection="1">
      <alignment horizontal="left" vertical="center" wrapText="1" readingOrder="1"/>
      <protection locked="0"/>
    </xf>
    <xf numFmtId="0" fontId="6" fillId="14" borderId="7" xfId="0" applyFont="1" applyFill="1" applyBorder="1" applyAlignment="1" applyProtection="1">
      <alignment vertical="center" wrapText="1" readingOrder="1"/>
      <protection locked="0"/>
    </xf>
    <xf numFmtId="164" fontId="6" fillId="14" borderId="7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14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14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12" fillId="2" borderId="84" xfId="0" applyFont="1" applyFill="1" applyBorder="1" applyAlignment="1" applyProtection="1">
      <alignment horizontal="center" vertical="center" wrapText="1" readingOrder="1"/>
      <protection locked="0"/>
    </xf>
    <xf numFmtId="0" fontId="12" fillId="2" borderId="85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left" vertical="top" wrapText="1" readingOrder="1"/>
      <protection locked="0"/>
    </xf>
    <xf numFmtId="0" fontId="4" fillId="0" borderId="0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Border="1" applyAlignment="1">
      <alignment horizontal="left" vertical="top" wrapText="1"/>
    </xf>
    <xf numFmtId="0" fontId="12" fillId="2" borderId="70" xfId="0" applyFont="1" applyFill="1" applyBorder="1" applyAlignment="1" applyProtection="1">
      <alignment horizontal="center" vertical="center" wrapText="1" readingOrder="1"/>
      <protection locked="0"/>
    </xf>
    <xf numFmtId="0" fontId="12" fillId="2" borderId="71" xfId="0" applyFont="1" applyFill="1" applyBorder="1" applyAlignment="1" applyProtection="1">
      <alignment horizontal="center" vertical="center" wrapText="1" readingOrder="1"/>
      <protection locked="0"/>
    </xf>
    <xf numFmtId="0" fontId="16" fillId="0" borderId="0" xfId="0" applyFont="1" applyAlignment="1">
      <alignment horizontal="center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center" vertical="top" wrapText="1" readingOrder="1"/>
      <protection locked="0"/>
    </xf>
    <xf numFmtId="0" fontId="12" fillId="2" borderId="12" xfId="0" applyFont="1" applyFill="1" applyBorder="1" applyAlignment="1" applyProtection="1">
      <alignment horizontal="center" vertical="center" wrapText="1" readingOrder="1"/>
      <protection locked="0"/>
    </xf>
    <xf numFmtId="0" fontId="12" fillId="2" borderId="13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1" applyFont="1" applyFill="1" applyBorder="1" applyAlignment="1" applyProtection="1">
      <alignment horizontal="left" vertical="top" wrapText="1" readingOrder="1"/>
      <protection locked="0"/>
    </xf>
    <xf numFmtId="0" fontId="12" fillId="2" borderId="35" xfId="0" applyFont="1" applyFill="1" applyBorder="1" applyAlignment="1" applyProtection="1">
      <alignment horizontal="center" vertical="center" wrapText="1" readingOrder="1"/>
      <protection locked="0"/>
    </xf>
    <xf numFmtId="0" fontId="12" fillId="2" borderId="36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Border="1" applyAlignment="1" applyProtection="1">
      <alignment horizontal="center" vertical="top" wrapText="1" readingOrder="1"/>
      <protection locked="0"/>
    </xf>
    <xf numFmtId="0" fontId="10" fillId="4" borderId="62" xfId="1" applyFont="1" applyFill="1" applyBorder="1" applyAlignment="1" applyProtection="1">
      <alignment horizontal="center" vertical="center" wrapText="1" readingOrder="1"/>
      <protection locked="0"/>
    </xf>
    <xf numFmtId="0" fontId="10" fillId="4" borderId="63" xfId="1" applyFont="1" applyFill="1" applyBorder="1" applyAlignment="1" applyProtection="1">
      <alignment horizontal="center" vertical="center" wrapText="1" readingOrder="1"/>
      <protection locked="0"/>
    </xf>
    <xf numFmtId="0" fontId="10" fillId="4" borderId="54" xfId="1" applyFont="1" applyFill="1" applyBorder="1" applyAlignment="1" applyProtection="1">
      <alignment horizontal="center" vertical="center" wrapText="1" readingOrder="1"/>
      <protection locked="0"/>
    </xf>
    <xf numFmtId="0" fontId="10" fillId="4" borderId="55" xfId="1" applyFont="1" applyFill="1" applyBorder="1" applyAlignment="1" applyProtection="1">
      <alignment horizontal="center" vertical="center" wrapText="1" readingOrder="1"/>
      <protection locked="0"/>
    </xf>
    <xf numFmtId="0" fontId="12" fillId="2" borderId="56" xfId="0" applyFont="1" applyFill="1" applyBorder="1" applyAlignment="1" applyProtection="1">
      <alignment horizontal="center" vertical="center" wrapText="1" readingOrder="1"/>
      <protection locked="0"/>
    </xf>
    <xf numFmtId="0" fontId="12" fillId="2" borderId="57" xfId="0" applyFont="1" applyFill="1" applyBorder="1" applyAlignment="1" applyProtection="1">
      <alignment horizontal="center" vertical="center" wrapText="1" readingOrder="1"/>
      <protection locked="0"/>
    </xf>
    <xf numFmtId="0" fontId="12" fillId="2" borderId="58" xfId="0" applyFont="1" applyFill="1" applyBorder="1" applyAlignment="1" applyProtection="1">
      <alignment horizontal="center" vertical="center" wrapText="1" readingOrder="1"/>
      <protection locked="0"/>
    </xf>
    <xf numFmtId="0" fontId="7" fillId="2" borderId="64" xfId="0" applyFont="1" applyFill="1" applyBorder="1" applyAlignment="1" applyProtection="1">
      <alignment horizontal="center" vertical="center" wrapText="1" readingOrder="1"/>
      <protection locked="0"/>
    </xf>
    <xf numFmtId="0" fontId="7" fillId="2" borderId="65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7" fillId="12" borderId="0" xfId="3" applyFont="1" applyFill="1" applyAlignment="1">
      <alignment horizontal="center"/>
    </xf>
    <xf numFmtId="0" fontId="27" fillId="12" borderId="0" xfId="3" applyFont="1" applyFill="1" applyAlignment="1" applyProtection="1">
      <alignment horizontal="center" vertical="top" wrapText="1" readingOrder="1"/>
      <protection locked="0"/>
    </xf>
    <xf numFmtId="0" fontId="6" fillId="7" borderId="25" xfId="0" applyFont="1" applyFill="1" applyBorder="1" applyAlignment="1" applyProtection="1">
      <alignment horizontal="left" vertical="center" wrapText="1" readingOrder="1"/>
      <protection locked="0"/>
    </xf>
    <xf numFmtId="0" fontId="6" fillId="7" borderId="26" xfId="0" applyFont="1" applyFill="1" applyBorder="1" applyAlignment="1" applyProtection="1">
      <alignment horizontal="left" vertical="center" wrapText="1" readingOrder="1"/>
      <protection locked="0"/>
    </xf>
    <xf numFmtId="0" fontId="6" fillId="5" borderId="31" xfId="0" applyFont="1" applyFill="1" applyBorder="1" applyAlignment="1" applyProtection="1">
      <alignment horizontal="left" vertical="center" readingOrder="1"/>
      <protection locked="0"/>
    </xf>
    <xf numFmtId="0" fontId="6" fillId="5" borderId="32" xfId="0" applyFont="1" applyFill="1" applyBorder="1" applyAlignment="1" applyProtection="1">
      <alignment horizontal="left" vertical="center" readingOrder="1"/>
      <protection locked="0"/>
    </xf>
    <xf numFmtId="0" fontId="29" fillId="15" borderId="113" xfId="4"/>
  </cellXfs>
  <cellStyles count="5">
    <cellStyle name="Calculation" xfId="4" builtinId="22"/>
    <cellStyle name="Normal" xfId="0" builtinId="0"/>
    <cellStyle name="Normal 2" xfId="1"/>
    <cellStyle name="Normal 3" xfId="3"/>
    <cellStyle name="Obično_List7" xfId="2"/>
  </cellStyles>
  <dxfs count="0"/>
  <tableStyles count="0" defaultTableStyle="TableStyleMedium2" defaultPivotStyle="PivotStyleLight16"/>
  <colors>
    <mruColors>
      <color rgb="FF365F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N44"/>
  <sheetViews>
    <sheetView tabSelected="1" zoomScaleNormal="100" workbookViewId="0">
      <selection activeCell="N32" sqref="N32"/>
    </sheetView>
  </sheetViews>
  <sheetFormatPr defaultRowHeight="15" x14ac:dyDescent="0.25"/>
  <cols>
    <col min="3" max="3" width="46.140625" customWidth="1"/>
    <col min="4" max="7" width="18.7109375" customWidth="1"/>
    <col min="8" max="11" width="15.7109375" customWidth="1"/>
  </cols>
  <sheetData>
    <row r="1" spans="2:14" x14ac:dyDescent="0.25">
      <c r="B1" s="262" t="s">
        <v>0</v>
      </c>
      <c r="C1" s="262"/>
      <c r="D1" s="1"/>
      <c r="E1" s="1"/>
    </row>
    <row r="2" spans="2:14" x14ac:dyDescent="0.25">
      <c r="B2" s="262" t="s">
        <v>1</v>
      </c>
      <c r="C2" s="262"/>
      <c r="H2" s="2"/>
    </row>
    <row r="3" spans="2:14" x14ac:dyDescent="0.25">
      <c r="B3" s="262" t="s">
        <v>2</v>
      </c>
      <c r="C3" s="262"/>
      <c r="J3" s="3" t="s">
        <v>3</v>
      </c>
      <c r="K3" s="3"/>
    </row>
    <row r="5" spans="2:14" x14ac:dyDescent="0.25">
      <c r="B5" s="263" t="s">
        <v>357</v>
      </c>
      <c r="C5" s="263"/>
      <c r="D5" s="263"/>
      <c r="E5" s="263"/>
      <c r="F5" s="263"/>
      <c r="G5" s="263"/>
      <c r="H5" s="263"/>
      <c r="I5" s="263"/>
      <c r="J5" s="263"/>
      <c r="K5" s="202"/>
    </row>
    <row r="6" spans="2:14" x14ac:dyDescent="0.25"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2:14" x14ac:dyDescent="0.25">
      <c r="B7" s="263" t="s">
        <v>4</v>
      </c>
      <c r="C7" s="263"/>
      <c r="D7" s="263"/>
      <c r="E7" s="263"/>
      <c r="F7" s="263"/>
      <c r="G7" s="263"/>
      <c r="H7" s="263"/>
      <c r="I7" s="263"/>
      <c r="J7" s="263"/>
      <c r="K7" s="175"/>
    </row>
    <row r="8" spans="2:14" ht="15.75" thickBot="1" x14ac:dyDescent="0.3">
      <c r="I8" s="4"/>
      <c r="J8" s="4"/>
      <c r="K8" s="4"/>
    </row>
    <row r="9" spans="2:14" x14ac:dyDescent="0.25">
      <c r="B9" s="260" t="s">
        <v>5</v>
      </c>
      <c r="C9" s="261"/>
      <c r="D9" s="159" t="s">
        <v>7</v>
      </c>
      <c r="E9" s="159" t="s">
        <v>358</v>
      </c>
      <c r="F9" s="159" t="s">
        <v>402</v>
      </c>
      <c r="G9" s="159" t="s">
        <v>361</v>
      </c>
      <c r="H9" s="159" t="s">
        <v>8</v>
      </c>
      <c r="I9" s="159" t="s">
        <v>8</v>
      </c>
      <c r="J9" s="160" t="s">
        <v>8</v>
      </c>
    </row>
    <row r="10" spans="2:14" s="139" customFormat="1" ht="13.5" thickBot="1" x14ac:dyDescent="0.3">
      <c r="B10" s="161" t="s">
        <v>9</v>
      </c>
      <c r="C10" s="157" t="s">
        <v>10</v>
      </c>
      <c r="D10" s="158" t="s">
        <v>11</v>
      </c>
      <c r="E10" s="157" t="s">
        <v>12</v>
      </c>
      <c r="F10" s="158" t="s">
        <v>13</v>
      </c>
      <c r="G10" s="158" t="s">
        <v>14</v>
      </c>
      <c r="H10" s="158" t="s">
        <v>15</v>
      </c>
      <c r="I10" s="158" t="s">
        <v>16</v>
      </c>
      <c r="J10" s="162" t="s">
        <v>17</v>
      </c>
    </row>
    <row r="11" spans="2:14" ht="15.75" thickTop="1" x14ac:dyDescent="0.25">
      <c r="B11" s="163"/>
      <c r="C11" s="140" t="s">
        <v>18</v>
      </c>
      <c r="D11" s="141">
        <v>30348228.350000001</v>
      </c>
      <c r="E11" s="141">
        <v>33112890</v>
      </c>
      <c r="F11" s="142">
        <f>+F12+F13+F14</f>
        <v>33324290</v>
      </c>
      <c r="G11" s="141">
        <f>+G12+G13</f>
        <v>32801289.210000001</v>
      </c>
      <c r="H11" s="143">
        <f>G11/D11*100</f>
        <v>108.08304468949339</v>
      </c>
      <c r="I11" s="143">
        <f>+G11/E11*100</f>
        <v>99.058974345036034</v>
      </c>
      <c r="J11" s="164">
        <f>G11/F11*100</f>
        <v>98.430571844141326</v>
      </c>
    </row>
    <row r="12" spans="2:14" x14ac:dyDescent="0.25">
      <c r="B12" s="165" t="s">
        <v>19</v>
      </c>
      <c r="C12" s="7" t="s">
        <v>20</v>
      </c>
      <c r="D12" s="8">
        <v>30347095.66</v>
      </c>
      <c r="E12" s="8">
        <v>33112390</v>
      </c>
      <c r="F12" s="9">
        <v>33237890</v>
      </c>
      <c r="G12" s="8">
        <f>32273754.47+527302.14</f>
        <v>32801056.609999999</v>
      </c>
      <c r="H12" s="130">
        <f t="shared" ref="H12:H18" si="0">G12/D12*100</f>
        <v>108.08631236904336</v>
      </c>
      <c r="I12" s="130">
        <f t="shared" ref="I12:I17" si="1">+G12/E12*100</f>
        <v>99.059767688167483</v>
      </c>
      <c r="J12" s="166">
        <f t="shared" ref="J12:J17" si="2">G12/F12*100</f>
        <v>98.6857366998928</v>
      </c>
      <c r="N12" s="207"/>
    </row>
    <row r="13" spans="2:14" x14ac:dyDescent="0.25">
      <c r="B13" s="165" t="s">
        <v>21</v>
      </c>
      <c r="C13" s="7" t="s">
        <v>22</v>
      </c>
      <c r="D13" s="8">
        <v>1132.69</v>
      </c>
      <c r="E13" s="8">
        <v>500</v>
      </c>
      <c r="F13" s="9">
        <v>500</v>
      </c>
      <c r="G13" s="8">
        <v>232.6</v>
      </c>
      <c r="H13" s="130">
        <f t="shared" si="0"/>
        <v>20.535186149785023</v>
      </c>
      <c r="I13" s="130">
        <f t="shared" si="1"/>
        <v>46.52</v>
      </c>
      <c r="J13" s="166">
        <f t="shared" si="2"/>
        <v>46.52</v>
      </c>
      <c r="N13" s="207"/>
    </row>
    <row r="14" spans="2:14" x14ac:dyDescent="0.25">
      <c r="B14" s="165">
        <v>9</v>
      </c>
      <c r="C14" s="7" t="s">
        <v>360</v>
      </c>
      <c r="D14" s="8">
        <v>0</v>
      </c>
      <c r="E14" s="8">
        <v>0</v>
      </c>
      <c r="F14" s="9">
        <v>85900</v>
      </c>
      <c r="G14" s="8"/>
      <c r="H14" s="130"/>
      <c r="I14" s="130"/>
      <c r="J14" s="166"/>
      <c r="N14" s="207"/>
    </row>
    <row r="15" spans="2:14" x14ac:dyDescent="0.25">
      <c r="B15" s="167"/>
      <c r="C15" s="5" t="s">
        <v>23</v>
      </c>
      <c r="D15" s="6">
        <v>28944146.890000001</v>
      </c>
      <c r="E15" s="6">
        <v>33112890</v>
      </c>
      <c r="F15" s="208">
        <v>33324290</v>
      </c>
      <c r="G15" s="6">
        <v>31466968.960000001</v>
      </c>
      <c r="H15" s="129">
        <f t="shared" si="0"/>
        <v>108.71617353100021</v>
      </c>
      <c r="I15" s="129">
        <f t="shared" si="1"/>
        <v>95.029364576755455</v>
      </c>
      <c r="J15" s="168">
        <f t="shared" si="2"/>
        <v>94.426524796177205</v>
      </c>
      <c r="N15" s="207"/>
    </row>
    <row r="16" spans="2:14" x14ac:dyDescent="0.25">
      <c r="B16" s="165" t="s">
        <v>24</v>
      </c>
      <c r="C16" s="7" t="s">
        <v>25</v>
      </c>
      <c r="D16" s="8">
        <v>28280064.199999999</v>
      </c>
      <c r="E16" s="8">
        <v>31946890</v>
      </c>
      <c r="F16" s="209">
        <v>31980430</v>
      </c>
      <c r="G16" s="8">
        <v>30863696.960000001</v>
      </c>
      <c r="H16" s="130">
        <f t="shared" si="0"/>
        <v>109.13588010878703</v>
      </c>
      <c r="I16" s="130">
        <f t="shared" si="1"/>
        <v>96.609394404275349</v>
      </c>
      <c r="J16" s="166">
        <f t="shared" si="2"/>
        <v>96.508073718833671</v>
      </c>
      <c r="N16" s="207"/>
    </row>
    <row r="17" spans="2:14" x14ac:dyDescent="0.25">
      <c r="B17" s="165" t="s">
        <v>26</v>
      </c>
      <c r="C17" s="7" t="s">
        <v>27</v>
      </c>
      <c r="D17" s="8">
        <v>664082.68999999994</v>
      </c>
      <c r="E17" s="8">
        <v>1166000</v>
      </c>
      <c r="F17" s="209">
        <v>1343860</v>
      </c>
      <c r="G17" s="8">
        <v>603272</v>
      </c>
      <c r="H17" s="130">
        <f t="shared" si="0"/>
        <v>90.842903916077091</v>
      </c>
      <c r="I17" s="130">
        <f t="shared" si="1"/>
        <v>51.738593481989703</v>
      </c>
      <c r="J17" s="166">
        <f t="shared" si="2"/>
        <v>44.890985668149959</v>
      </c>
      <c r="N17" s="207"/>
    </row>
    <row r="18" spans="2:14" ht="15.75" thickBot="1" x14ac:dyDescent="0.3">
      <c r="B18" s="169"/>
      <c r="C18" s="170" t="s">
        <v>28</v>
      </c>
      <c r="D18" s="171">
        <v>1404081.4600000009</v>
      </c>
      <c r="E18" s="206">
        <v>0</v>
      </c>
      <c r="F18" s="172">
        <v>0</v>
      </c>
      <c r="G18" s="171">
        <f>+G11-G15</f>
        <v>1334320.25</v>
      </c>
      <c r="H18" s="173">
        <f t="shared" si="0"/>
        <v>95.031541118703984</v>
      </c>
      <c r="I18" s="173"/>
      <c r="J18" s="174"/>
    </row>
    <row r="21" spans="2:14" ht="18" customHeight="1" x14ac:dyDescent="0.25">
      <c r="B21" s="263" t="s">
        <v>339</v>
      </c>
      <c r="C21" s="263"/>
      <c r="D21" s="263"/>
      <c r="E21" s="263"/>
      <c r="F21" s="263"/>
      <c r="G21" s="263"/>
      <c r="H21" s="263"/>
      <c r="I21" s="263"/>
      <c r="J21" s="263"/>
    </row>
    <row r="22" spans="2:14" ht="18" customHeight="1" thickBot="1" x14ac:dyDescent="0.3">
      <c r="B22" s="131"/>
      <c r="C22" s="131"/>
      <c r="D22" s="131"/>
      <c r="E22" s="131"/>
      <c r="F22" s="131"/>
      <c r="G22" s="131"/>
      <c r="H22" s="131"/>
      <c r="I22" s="131"/>
      <c r="J22" s="131"/>
    </row>
    <row r="23" spans="2:14" ht="25.5" customHeight="1" thickBot="1" x14ac:dyDescent="0.3">
      <c r="B23" s="265" t="s">
        <v>340</v>
      </c>
      <c r="C23" s="266"/>
      <c r="D23" s="149" t="s">
        <v>347</v>
      </c>
      <c r="E23" s="150" t="s">
        <v>341</v>
      </c>
      <c r="F23" s="150" t="s">
        <v>342</v>
      </c>
      <c r="G23" s="150" t="s">
        <v>348</v>
      </c>
      <c r="H23" s="150" t="s">
        <v>8</v>
      </c>
      <c r="I23" s="150" t="s">
        <v>343</v>
      </c>
      <c r="J23" s="151" t="s">
        <v>343</v>
      </c>
      <c r="N23" s="258"/>
    </row>
    <row r="24" spans="2:14" s="137" customFormat="1" ht="16.5" thickTop="1" x14ac:dyDescent="0.25">
      <c r="B24" s="152" t="s">
        <v>9</v>
      </c>
      <c r="C24" s="146" t="s">
        <v>10</v>
      </c>
      <c r="D24" s="147" t="s">
        <v>11</v>
      </c>
      <c r="E24" s="148" t="s">
        <v>12</v>
      </c>
      <c r="F24" s="148" t="s">
        <v>13</v>
      </c>
      <c r="G24" s="148" t="s">
        <v>14</v>
      </c>
      <c r="H24" s="148" t="s">
        <v>15</v>
      </c>
      <c r="I24" s="148" t="s">
        <v>16</v>
      </c>
      <c r="J24" s="153" t="s">
        <v>17</v>
      </c>
      <c r="N24" s="259"/>
    </row>
    <row r="25" spans="2:14" ht="15" customHeight="1" x14ac:dyDescent="0.25">
      <c r="B25" s="154">
        <v>8</v>
      </c>
      <c r="C25" s="144" t="s">
        <v>345</v>
      </c>
      <c r="D25" s="178">
        <v>0</v>
      </c>
      <c r="E25" s="178">
        <v>0</v>
      </c>
      <c r="F25" s="178">
        <v>0</v>
      </c>
      <c r="G25" s="178">
        <v>0</v>
      </c>
      <c r="H25" s="178">
        <v>0</v>
      </c>
      <c r="I25" s="178">
        <v>0</v>
      </c>
      <c r="J25" s="178">
        <v>0</v>
      </c>
    </row>
    <row r="26" spans="2:14" ht="15" customHeight="1" x14ac:dyDescent="0.25">
      <c r="B26" s="154">
        <v>5</v>
      </c>
      <c r="C26" s="144" t="s">
        <v>346</v>
      </c>
      <c r="D26" s="178">
        <v>0</v>
      </c>
      <c r="E26" s="178">
        <v>0</v>
      </c>
      <c r="F26" s="178">
        <v>0</v>
      </c>
      <c r="G26" s="178">
        <v>0</v>
      </c>
      <c r="H26" s="178">
        <v>0</v>
      </c>
      <c r="I26" s="178">
        <v>0</v>
      </c>
      <c r="J26" s="178">
        <v>0</v>
      </c>
    </row>
    <row r="27" spans="2:14" ht="15" customHeight="1" x14ac:dyDescent="0.25">
      <c r="B27" s="155"/>
      <c r="C27" s="145" t="s">
        <v>344</v>
      </c>
      <c r="D27" s="179">
        <v>0</v>
      </c>
      <c r="E27" s="179">
        <v>0</v>
      </c>
      <c r="F27" s="179">
        <v>0</v>
      </c>
      <c r="G27" s="179">
        <v>0</v>
      </c>
      <c r="H27" s="179">
        <v>0</v>
      </c>
      <c r="I27" s="179">
        <v>0</v>
      </c>
      <c r="J27" s="180">
        <v>0</v>
      </c>
    </row>
    <row r="28" spans="2:14" ht="15" customHeight="1" x14ac:dyDescent="0.25">
      <c r="B28" s="183"/>
      <c r="C28" s="185" t="s">
        <v>352</v>
      </c>
      <c r="D28" s="188"/>
      <c r="E28" s="188"/>
      <c r="F28" s="188">
        <v>85900</v>
      </c>
      <c r="G28" s="188"/>
      <c r="H28" s="192"/>
      <c r="I28" s="192"/>
      <c r="J28" s="193"/>
    </row>
    <row r="29" spans="2:14" ht="15" customHeight="1" x14ac:dyDescent="0.25">
      <c r="B29" s="184"/>
      <c r="C29" s="186" t="s">
        <v>353</v>
      </c>
      <c r="D29" s="188">
        <f>+D28+D18</f>
        <v>1404081.4600000009</v>
      </c>
      <c r="E29" s="188">
        <f>+E28+E18</f>
        <v>0</v>
      </c>
      <c r="F29" s="188">
        <v>0</v>
      </c>
      <c r="G29" s="188">
        <f>+G28+G18</f>
        <v>1334320.25</v>
      </c>
      <c r="H29" s="194">
        <f>G29/D29*100</f>
        <v>95.031541118703984</v>
      </c>
      <c r="I29" s="194"/>
      <c r="J29" s="195"/>
    </row>
    <row r="30" spans="2:14" ht="15" customHeight="1" x14ac:dyDescent="0.25">
      <c r="B30" s="182"/>
      <c r="C30" s="187" t="s">
        <v>354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90">
        <v>0</v>
      </c>
    </row>
    <row r="31" spans="2:14" ht="15" customHeight="1" thickBot="1" x14ac:dyDescent="0.3">
      <c r="B31" s="156"/>
      <c r="C31" s="181" t="s">
        <v>355</v>
      </c>
      <c r="D31" s="191">
        <f>+D29</f>
        <v>1404081.4600000009</v>
      </c>
      <c r="E31" s="191">
        <f t="shared" ref="E31" si="3">+E29</f>
        <v>0</v>
      </c>
      <c r="F31" s="191">
        <f>+F29</f>
        <v>0</v>
      </c>
      <c r="G31" s="191">
        <f>+G29</f>
        <v>1334320.25</v>
      </c>
      <c r="H31" s="196">
        <f t="shared" ref="H31" si="4">G31/D31*100</f>
        <v>95.031541118703984</v>
      </c>
      <c r="I31" s="196"/>
      <c r="J31" s="197"/>
    </row>
    <row r="32" spans="2:14" x14ac:dyDescent="0.25">
      <c r="B32" s="138"/>
      <c r="N32" s="293"/>
    </row>
    <row r="33" spans="2:12" x14ac:dyDescent="0.25">
      <c r="F33" s="11"/>
    </row>
    <row r="34" spans="2:12" ht="16.5" x14ac:dyDescent="0.3">
      <c r="D34" s="198"/>
      <c r="E34" s="198"/>
      <c r="F34" s="198"/>
      <c r="G34" s="267" t="s">
        <v>403</v>
      </c>
      <c r="H34" s="267"/>
      <c r="I34" s="267"/>
      <c r="J34" s="267"/>
      <c r="K34" s="198"/>
    </row>
    <row r="35" spans="2:12" ht="16.5" x14ac:dyDescent="0.3">
      <c r="D35" s="198"/>
      <c r="E35" s="198"/>
      <c r="F35" s="198"/>
      <c r="G35" s="267" t="s">
        <v>404</v>
      </c>
      <c r="H35" s="267"/>
      <c r="I35" s="267"/>
      <c r="J35" s="267"/>
      <c r="K35" s="198"/>
    </row>
    <row r="40" spans="2:12" ht="15" customHeight="1" x14ac:dyDescent="0.25">
      <c r="B40" s="268" t="s">
        <v>349</v>
      </c>
      <c r="C40" s="268"/>
      <c r="D40" s="268"/>
      <c r="E40" s="268"/>
      <c r="F40" s="268"/>
      <c r="G40" s="268"/>
      <c r="H40" s="268"/>
      <c r="I40" s="268"/>
      <c r="J40" s="268"/>
      <c r="K40" s="176"/>
      <c r="L40" s="176"/>
    </row>
    <row r="41" spans="2:12" ht="15" customHeight="1" x14ac:dyDescent="0.25">
      <c r="B41" s="268" t="s">
        <v>350</v>
      </c>
      <c r="C41" s="268"/>
      <c r="D41" s="268"/>
      <c r="E41" s="268"/>
      <c r="F41" s="268"/>
      <c r="G41" s="268"/>
      <c r="H41" s="268"/>
      <c r="I41" s="268"/>
      <c r="J41" s="268"/>
      <c r="K41" s="176"/>
      <c r="L41" s="176"/>
    </row>
    <row r="42" spans="2:12" ht="26.25" customHeight="1" x14ac:dyDescent="0.25">
      <c r="B42" s="268"/>
      <c r="C42" s="268"/>
      <c r="D42" s="268"/>
      <c r="E42" s="268"/>
      <c r="F42" s="268"/>
      <c r="G42" s="268"/>
      <c r="H42" s="268"/>
      <c r="I42" s="268"/>
      <c r="J42" s="268"/>
      <c r="K42" s="176"/>
      <c r="L42" s="176"/>
    </row>
    <row r="43" spans="2:12" ht="17.25" customHeight="1" x14ac:dyDescent="0.25">
      <c r="B43" s="264" t="s">
        <v>351</v>
      </c>
      <c r="C43" s="264"/>
      <c r="D43" s="264"/>
      <c r="E43" s="264"/>
      <c r="F43" s="264"/>
      <c r="G43" s="264"/>
      <c r="H43" s="264"/>
      <c r="I43" s="264"/>
      <c r="J43" s="264"/>
      <c r="K43" s="177"/>
      <c r="L43" s="177"/>
    </row>
    <row r="44" spans="2:12" x14ac:dyDescent="0.25"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</row>
  </sheetData>
  <mergeCells count="13">
    <mergeCell ref="B43:J43"/>
    <mergeCell ref="B21:J21"/>
    <mergeCell ref="B23:C23"/>
    <mergeCell ref="G34:J34"/>
    <mergeCell ref="G35:J35"/>
    <mergeCell ref="B40:J40"/>
    <mergeCell ref="B41:J42"/>
    <mergeCell ref="B9:C9"/>
    <mergeCell ref="B1:C1"/>
    <mergeCell ref="B2:C2"/>
    <mergeCell ref="B3:C3"/>
    <mergeCell ref="B5:J5"/>
    <mergeCell ref="B7:J7"/>
  </mergeCells>
  <pageMargins left="0.7" right="0.7" top="0.75" bottom="0.75" header="0.3" footer="0.3"/>
  <pageSetup paperSize="9" scale="7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I169"/>
  <sheetViews>
    <sheetView view="pageBreakPreview" zoomScaleNormal="100" zoomScaleSheetLayoutView="100" workbookViewId="0">
      <selection activeCell="K144" sqref="K144"/>
    </sheetView>
  </sheetViews>
  <sheetFormatPr defaultRowHeight="15" x14ac:dyDescent="0.25"/>
  <cols>
    <col min="1" max="1" width="6" style="52" customWidth="1"/>
    <col min="2" max="2" width="67.85546875" style="53" customWidth="1"/>
    <col min="3" max="6" width="15.7109375" style="53" customWidth="1"/>
    <col min="7" max="9" width="15.7109375" customWidth="1"/>
  </cols>
  <sheetData>
    <row r="1" spans="1:9" ht="13.5" customHeight="1" x14ac:dyDescent="0.25">
      <c r="A1" s="272"/>
      <c r="B1" s="272"/>
      <c r="C1" s="12"/>
      <c r="D1" s="12"/>
      <c r="E1" s="12"/>
      <c r="F1" s="12"/>
      <c r="G1" s="3"/>
      <c r="H1" s="3"/>
      <c r="I1" s="3"/>
    </row>
    <row r="2" spans="1:9" x14ac:dyDescent="0.25">
      <c r="A2" s="272"/>
      <c r="B2" s="272"/>
      <c r="C2" s="12"/>
      <c r="D2" s="12"/>
      <c r="E2" s="12"/>
      <c r="F2" s="12"/>
      <c r="G2" s="3"/>
      <c r="H2" s="3"/>
      <c r="I2" s="3" t="s">
        <v>29</v>
      </c>
    </row>
    <row r="3" spans="1:9" x14ac:dyDescent="0.25">
      <c r="A3" s="204"/>
      <c r="B3" s="204"/>
      <c r="C3" s="12"/>
      <c r="D3" s="12"/>
      <c r="E3" s="12"/>
      <c r="F3" s="12"/>
      <c r="G3" s="3"/>
      <c r="H3" s="3"/>
      <c r="I3" s="3"/>
    </row>
    <row r="4" spans="1:9" ht="15" customHeight="1" x14ac:dyDescent="0.25">
      <c r="A4" s="269" t="s">
        <v>357</v>
      </c>
      <c r="B4" s="269"/>
      <c r="C4" s="269"/>
      <c r="D4" s="269"/>
      <c r="E4" s="269"/>
      <c r="F4" s="269"/>
      <c r="G4" s="269"/>
      <c r="H4" s="269"/>
      <c r="I4" s="269"/>
    </row>
    <row r="5" spans="1:9" ht="15" customHeight="1" x14ac:dyDescent="0.25">
      <c r="A5" s="14"/>
      <c r="B5" s="12"/>
      <c r="C5" s="12"/>
      <c r="D5" s="12"/>
      <c r="E5" s="12"/>
      <c r="F5" s="12"/>
      <c r="G5" s="3"/>
      <c r="H5" s="3"/>
      <c r="I5" s="3"/>
    </row>
    <row r="6" spans="1:9" ht="15.75" customHeight="1" x14ac:dyDescent="0.25">
      <c r="A6" s="269" t="s">
        <v>338</v>
      </c>
      <c r="B6" s="269"/>
      <c r="C6" s="269"/>
      <c r="D6" s="269"/>
      <c r="E6" s="269"/>
      <c r="F6" s="269"/>
      <c r="G6" s="269"/>
      <c r="H6" s="269"/>
      <c r="I6" s="269"/>
    </row>
    <row r="7" spans="1:9" ht="15.75" thickBot="1" x14ac:dyDescent="0.3">
      <c r="A7" s="14"/>
      <c r="B7" s="12"/>
      <c r="C7" s="12"/>
      <c r="D7" s="12"/>
      <c r="E7" s="12"/>
      <c r="F7" s="12"/>
      <c r="G7" s="3"/>
      <c r="H7" s="3"/>
      <c r="I7" s="3"/>
    </row>
    <row r="8" spans="1:9" ht="20.100000000000001" customHeight="1" x14ac:dyDescent="0.25">
      <c r="A8" s="273" t="s">
        <v>5</v>
      </c>
      <c r="B8" s="274"/>
      <c r="C8" s="203" t="s">
        <v>7</v>
      </c>
      <c r="D8" s="203" t="s">
        <v>358</v>
      </c>
      <c r="E8" s="159" t="s">
        <v>359</v>
      </c>
      <c r="F8" s="159" t="s">
        <v>361</v>
      </c>
      <c r="G8" s="203" t="s">
        <v>8</v>
      </c>
      <c r="H8" s="108" t="s">
        <v>8</v>
      </c>
      <c r="I8" s="109" t="s">
        <v>8</v>
      </c>
    </row>
    <row r="9" spans="1:9" s="239" customFormat="1" ht="14.1" customHeight="1" thickBot="1" x14ac:dyDescent="0.3">
      <c r="A9" s="236" t="s">
        <v>9</v>
      </c>
      <c r="B9" s="199" t="s">
        <v>10</v>
      </c>
      <c r="C9" s="199" t="s">
        <v>362</v>
      </c>
      <c r="D9" s="199" t="s">
        <v>12</v>
      </c>
      <c r="E9" s="158" t="s">
        <v>13</v>
      </c>
      <c r="F9" s="158" t="s">
        <v>14</v>
      </c>
      <c r="G9" s="199" t="s">
        <v>15</v>
      </c>
      <c r="H9" s="237" t="s">
        <v>16</v>
      </c>
      <c r="I9" s="238" t="s">
        <v>17</v>
      </c>
    </row>
    <row r="10" spans="1:9" ht="15.95" customHeight="1" thickTop="1" thickBot="1" x14ac:dyDescent="0.3">
      <c r="A10" s="124"/>
      <c r="B10" s="18" t="s">
        <v>18</v>
      </c>
      <c r="C10" s="20">
        <f>29947483.05+C42</f>
        <v>30348228.350000001</v>
      </c>
      <c r="D10" s="20">
        <f>+D11+D50</f>
        <v>33112890</v>
      </c>
      <c r="E10" s="20">
        <f>+E11+E50+E58</f>
        <v>33324290</v>
      </c>
      <c r="F10" s="20">
        <f>+F11+F50</f>
        <v>32801289.210000001</v>
      </c>
      <c r="G10" s="21">
        <f>+F10/C10*100</f>
        <v>108.08304468949339</v>
      </c>
      <c r="H10" s="22">
        <f>+F10/D10*100</f>
        <v>99.058974345036034</v>
      </c>
      <c r="I10" s="110">
        <f>+F10/E10*100</f>
        <v>98.430571844141326</v>
      </c>
    </row>
    <row r="11" spans="1:9" ht="14.1" customHeight="1" thickTop="1" x14ac:dyDescent="0.25">
      <c r="A11" s="115" t="s">
        <v>19</v>
      </c>
      <c r="B11" s="24" t="s">
        <v>20</v>
      </c>
      <c r="C11" s="25">
        <v>29946350.359999999</v>
      </c>
      <c r="D11" s="25">
        <f>32586600+D42</f>
        <v>33112390</v>
      </c>
      <c r="E11" s="25">
        <f>32712100+E42</f>
        <v>33237890</v>
      </c>
      <c r="F11" s="25">
        <f>32273754.47+F42</f>
        <v>32801056.609999999</v>
      </c>
      <c r="G11" s="27">
        <f t="shared" ref="G11:G56" si="0">+F11/C11*100</f>
        <v>109.53273509353278</v>
      </c>
      <c r="H11" s="28">
        <f t="shared" ref="H11:H53" si="1">+F11/D11*100</f>
        <v>99.059767688167483</v>
      </c>
      <c r="I11" s="116">
        <f t="shared" ref="I11:I60" si="2">+F11/E11*100</f>
        <v>98.6857366998928</v>
      </c>
    </row>
    <row r="12" spans="1:9" ht="14.1" customHeight="1" x14ac:dyDescent="0.25">
      <c r="A12" s="111" t="s">
        <v>30</v>
      </c>
      <c r="B12" s="30" t="s">
        <v>31</v>
      </c>
      <c r="C12" s="31">
        <v>1258557.3999999999</v>
      </c>
      <c r="D12" s="31">
        <v>1129500</v>
      </c>
      <c r="E12" s="31">
        <v>1253900</v>
      </c>
      <c r="F12" s="31">
        <v>1224756</v>
      </c>
      <c r="G12" s="33">
        <f t="shared" si="0"/>
        <v>97.31427426353379</v>
      </c>
      <c r="H12" s="34">
        <f t="shared" si="1"/>
        <v>108.43346613545816</v>
      </c>
      <c r="I12" s="112">
        <f t="shared" si="2"/>
        <v>97.675731717042822</v>
      </c>
    </row>
    <row r="13" spans="1:9" ht="14.1" customHeight="1" x14ac:dyDescent="0.25">
      <c r="A13" s="111" t="s">
        <v>32</v>
      </c>
      <c r="B13" s="30" t="s">
        <v>33</v>
      </c>
      <c r="C13" s="31">
        <v>17583.5</v>
      </c>
      <c r="D13" s="31">
        <v>27500</v>
      </c>
      <c r="E13" s="31">
        <v>42700</v>
      </c>
      <c r="F13" s="31">
        <v>70574</v>
      </c>
      <c r="G13" s="33">
        <f t="shared" si="0"/>
        <v>401.36491597236039</v>
      </c>
      <c r="H13" s="34">
        <f t="shared" si="1"/>
        <v>256.63272727272727</v>
      </c>
      <c r="I13" s="112">
        <f t="shared" si="2"/>
        <v>165.27868852459017</v>
      </c>
    </row>
    <row r="14" spans="1:9" ht="14.1" customHeight="1" x14ac:dyDescent="0.25">
      <c r="A14" s="111" t="s">
        <v>34</v>
      </c>
      <c r="B14" s="30" t="s">
        <v>35</v>
      </c>
      <c r="C14" s="31">
        <v>0</v>
      </c>
      <c r="D14" s="31">
        <v>0</v>
      </c>
      <c r="E14" s="31">
        <v>0</v>
      </c>
      <c r="F14" s="31">
        <v>0</v>
      </c>
      <c r="G14" s="33"/>
      <c r="H14" s="34"/>
      <c r="I14" s="112"/>
    </row>
    <row r="15" spans="1:9" ht="14.1" customHeight="1" x14ac:dyDescent="0.25">
      <c r="A15" s="111" t="s">
        <v>36</v>
      </c>
      <c r="B15" s="30" t="s">
        <v>37</v>
      </c>
      <c r="C15" s="31">
        <v>17583.5</v>
      </c>
      <c r="D15" s="31">
        <v>27500</v>
      </c>
      <c r="E15" s="31">
        <v>42700</v>
      </c>
      <c r="F15" s="31">
        <v>70574</v>
      </c>
      <c r="G15" s="33">
        <f t="shared" si="0"/>
        <v>401.36491597236039</v>
      </c>
      <c r="H15" s="34">
        <f t="shared" si="1"/>
        <v>256.63272727272727</v>
      </c>
      <c r="I15" s="112">
        <f t="shared" si="2"/>
        <v>165.27868852459017</v>
      </c>
    </row>
    <row r="16" spans="1:9" ht="14.1" customHeight="1" x14ac:dyDescent="0.25">
      <c r="A16" s="111">
        <v>6324</v>
      </c>
      <c r="B16" s="30" t="s">
        <v>331</v>
      </c>
      <c r="C16" s="31">
        <v>0</v>
      </c>
      <c r="D16" s="31">
        <v>0</v>
      </c>
      <c r="E16" s="31">
        <v>0</v>
      </c>
      <c r="F16" s="31">
        <v>0</v>
      </c>
      <c r="G16" s="33"/>
      <c r="H16" s="34"/>
      <c r="I16" s="112"/>
    </row>
    <row r="17" spans="1:9" ht="14.1" customHeight="1" x14ac:dyDescent="0.25">
      <c r="A17" s="111" t="s">
        <v>38</v>
      </c>
      <c r="B17" s="30" t="s">
        <v>39</v>
      </c>
      <c r="C17" s="31">
        <v>27289.52</v>
      </c>
      <c r="D17" s="31">
        <v>102000</v>
      </c>
      <c r="E17" s="31">
        <v>18000</v>
      </c>
      <c r="F17" s="31">
        <v>3482.26</v>
      </c>
      <c r="G17" s="33">
        <f t="shared" si="0"/>
        <v>12.760429644786717</v>
      </c>
      <c r="H17" s="34">
        <f t="shared" si="1"/>
        <v>3.413980392156863</v>
      </c>
      <c r="I17" s="112">
        <f t="shared" si="2"/>
        <v>19.34588888888889</v>
      </c>
    </row>
    <row r="18" spans="1:9" ht="14.1" customHeight="1" x14ac:dyDescent="0.25">
      <c r="A18" s="111" t="s">
        <v>40</v>
      </c>
      <c r="B18" s="30" t="s">
        <v>41</v>
      </c>
      <c r="C18" s="31">
        <v>14814.52</v>
      </c>
      <c r="D18" s="31">
        <v>102000</v>
      </c>
      <c r="E18" s="31">
        <v>18000</v>
      </c>
      <c r="F18" s="31">
        <v>3482.26</v>
      </c>
      <c r="G18" s="33">
        <f t="shared" si="0"/>
        <v>23.505722763883004</v>
      </c>
      <c r="H18" s="34">
        <f t="shared" si="1"/>
        <v>3.413980392156863</v>
      </c>
      <c r="I18" s="112">
        <f t="shared" si="2"/>
        <v>19.34588888888889</v>
      </c>
    </row>
    <row r="19" spans="1:9" ht="14.1" customHeight="1" x14ac:dyDescent="0.25">
      <c r="A19" s="111">
        <v>6342</v>
      </c>
      <c r="B19" s="30" t="s">
        <v>332</v>
      </c>
      <c r="C19" s="31">
        <v>12475</v>
      </c>
      <c r="D19" s="31">
        <v>0</v>
      </c>
      <c r="E19" s="31">
        <v>0</v>
      </c>
      <c r="F19" s="31">
        <v>0</v>
      </c>
      <c r="G19" s="33">
        <f t="shared" si="0"/>
        <v>0</v>
      </c>
      <c r="H19" s="34"/>
      <c r="I19" s="112"/>
    </row>
    <row r="20" spans="1:9" ht="14.1" customHeight="1" x14ac:dyDescent="0.25">
      <c r="A20" s="111" t="s">
        <v>42</v>
      </c>
      <c r="B20" s="30" t="s">
        <v>43</v>
      </c>
      <c r="C20" s="31">
        <v>1144152.6000000001</v>
      </c>
      <c r="D20" s="31">
        <v>1000000</v>
      </c>
      <c r="E20" s="31">
        <v>1109200</v>
      </c>
      <c r="F20" s="31">
        <v>1150699.74</v>
      </c>
      <c r="G20" s="33">
        <f t="shared" si="0"/>
        <v>100.57222611739027</v>
      </c>
      <c r="H20" s="34">
        <f t="shared" si="1"/>
        <v>115.069974</v>
      </c>
      <c r="I20" s="112">
        <f t="shared" si="2"/>
        <v>103.74141182834475</v>
      </c>
    </row>
    <row r="21" spans="1:9" ht="14.1" customHeight="1" x14ac:dyDescent="0.25">
      <c r="A21" s="111" t="s">
        <v>44</v>
      </c>
      <c r="B21" s="30" t="s">
        <v>45</v>
      </c>
      <c r="C21" s="31">
        <v>1104182.6000000001</v>
      </c>
      <c r="D21" s="31">
        <v>1000000</v>
      </c>
      <c r="E21" s="31">
        <v>1109200</v>
      </c>
      <c r="F21" s="31">
        <v>1150699.74</v>
      </c>
      <c r="G21" s="33">
        <f t="shared" si="0"/>
        <v>104.21281226492792</v>
      </c>
      <c r="H21" s="34">
        <f t="shared" si="1"/>
        <v>115.069974</v>
      </c>
      <c r="I21" s="112">
        <f t="shared" si="2"/>
        <v>103.74141182834475</v>
      </c>
    </row>
    <row r="22" spans="1:9" ht="14.1" customHeight="1" x14ac:dyDescent="0.25">
      <c r="A22" s="111">
        <v>6362</v>
      </c>
      <c r="B22" s="30" t="s">
        <v>333</v>
      </c>
      <c r="C22" s="31">
        <v>39970</v>
      </c>
      <c r="D22" s="31">
        <v>0</v>
      </c>
      <c r="E22" s="31">
        <v>0</v>
      </c>
      <c r="F22" s="31">
        <v>0</v>
      </c>
      <c r="G22" s="33">
        <f t="shared" si="0"/>
        <v>0</v>
      </c>
      <c r="H22" s="34"/>
      <c r="I22" s="112"/>
    </row>
    <row r="23" spans="1:9" ht="14.1" customHeight="1" x14ac:dyDescent="0.25">
      <c r="A23" s="111" t="s">
        <v>46</v>
      </c>
      <c r="B23" s="30" t="s">
        <v>47</v>
      </c>
      <c r="C23" s="31">
        <v>69531.78</v>
      </c>
      <c r="D23" s="31">
        <v>0</v>
      </c>
      <c r="E23" s="31">
        <v>84000</v>
      </c>
      <c r="F23" s="31">
        <v>0</v>
      </c>
      <c r="G23" s="33">
        <f t="shared" si="0"/>
        <v>0</v>
      </c>
      <c r="H23" s="34"/>
      <c r="I23" s="112">
        <f t="shared" si="2"/>
        <v>0</v>
      </c>
    </row>
    <row r="24" spans="1:9" ht="13.5" customHeight="1" x14ac:dyDescent="0.25">
      <c r="A24" s="111" t="s">
        <v>48</v>
      </c>
      <c r="B24" s="30" t="s">
        <v>49</v>
      </c>
      <c r="C24" s="31">
        <v>69531.78</v>
      </c>
      <c r="D24" s="31">
        <v>0</v>
      </c>
      <c r="E24" s="31">
        <v>84000</v>
      </c>
      <c r="F24" s="31">
        <v>0</v>
      </c>
      <c r="G24" s="33">
        <f t="shared" si="0"/>
        <v>0</v>
      </c>
      <c r="H24" s="34"/>
      <c r="I24" s="112">
        <f t="shared" si="2"/>
        <v>0</v>
      </c>
    </row>
    <row r="25" spans="1:9" ht="14.1" customHeight="1" x14ac:dyDescent="0.25">
      <c r="A25" s="111" t="s">
        <v>50</v>
      </c>
      <c r="B25" s="30" t="s">
        <v>51</v>
      </c>
      <c r="C25" s="31">
        <v>0</v>
      </c>
      <c r="D25" s="31">
        <v>0</v>
      </c>
      <c r="E25" s="31">
        <v>0</v>
      </c>
      <c r="F25" s="31">
        <v>0</v>
      </c>
      <c r="G25" s="33"/>
      <c r="H25" s="34"/>
      <c r="I25" s="112"/>
    </row>
    <row r="26" spans="1:9" ht="14.1" customHeight="1" x14ac:dyDescent="0.25">
      <c r="A26" s="111" t="s">
        <v>52</v>
      </c>
      <c r="B26" s="30" t="s">
        <v>53</v>
      </c>
      <c r="C26" s="31">
        <v>0</v>
      </c>
      <c r="D26" s="31">
        <v>0</v>
      </c>
      <c r="E26" s="31">
        <v>0</v>
      </c>
      <c r="F26" s="31">
        <v>0</v>
      </c>
      <c r="G26" s="33"/>
      <c r="H26" s="34"/>
      <c r="I26" s="112"/>
    </row>
    <row r="27" spans="1:9" ht="14.1" customHeight="1" x14ac:dyDescent="0.25">
      <c r="A27" s="111" t="s">
        <v>54</v>
      </c>
      <c r="B27" s="30" t="s">
        <v>55</v>
      </c>
      <c r="C27" s="31">
        <v>0</v>
      </c>
      <c r="D27" s="31">
        <v>0</v>
      </c>
      <c r="E27" s="31">
        <v>0</v>
      </c>
      <c r="F27" s="31">
        <v>0</v>
      </c>
      <c r="G27" s="33"/>
      <c r="H27" s="34"/>
      <c r="I27" s="112"/>
    </row>
    <row r="28" spans="1:9" ht="14.1" customHeight="1" x14ac:dyDescent="0.25">
      <c r="A28" s="111" t="s">
        <v>56</v>
      </c>
      <c r="B28" s="30" t="s">
        <v>57</v>
      </c>
      <c r="C28" s="31">
        <v>54.76</v>
      </c>
      <c r="D28" s="31">
        <v>0</v>
      </c>
      <c r="E28" s="31">
        <v>0</v>
      </c>
      <c r="F28" s="31">
        <v>73.98</v>
      </c>
      <c r="G28" s="33">
        <f t="shared" si="0"/>
        <v>135.09861212563916</v>
      </c>
      <c r="H28" s="34"/>
      <c r="I28" s="112"/>
    </row>
    <row r="29" spans="1:9" ht="14.1" customHeight="1" x14ac:dyDescent="0.25">
      <c r="A29" s="111" t="s">
        <v>58</v>
      </c>
      <c r="B29" s="30" t="s">
        <v>59</v>
      </c>
      <c r="C29" s="31">
        <v>54.76</v>
      </c>
      <c r="D29" s="31">
        <v>0</v>
      </c>
      <c r="E29" s="31">
        <v>0</v>
      </c>
      <c r="F29" s="31">
        <v>73.98</v>
      </c>
      <c r="G29" s="33">
        <f t="shared" si="0"/>
        <v>135.09861212563916</v>
      </c>
      <c r="H29" s="34"/>
      <c r="I29" s="112"/>
    </row>
    <row r="30" spans="1:9" ht="14.1" customHeight="1" x14ac:dyDescent="0.25">
      <c r="A30" s="111" t="s">
        <v>60</v>
      </c>
      <c r="B30" s="30" t="s">
        <v>61</v>
      </c>
      <c r="C30" s="31">
        <v>54.76</v>
      </c>
      <c r="D30" s="31">
        <v>0</v>
      </c>
      <c r="E30" s="31">
        <v>0</v>
      </c>
      <c r="F30" s="31">
        <v>73.98</v>
      </c>
      <c r="G30" s="33">
        <f t="shared" si="0"/>
        <v>135.09861212563916</v>
      </c>
      <c r="H30" s="34"/>
      <c r="I30" s="112"/>
    </row>
    <row r="31" spans="1:9" ht="14.1" customHeight="1" x14ac:dyDescent="0.25">
      <c r="A31" s="111" t="s">
        <v>62</v>
      </c>
      <c r="B31" s="30" t="s">
        <v>63</v>
      </c>
      <c r="C31" s="31">
        <v>0</v>
      </c>
      <c r="D31" s="31">
        <v>0</v>
      </c>
      <c r="E31" s="31">
        <v>0</v>
      </c>
      <c r="F31" s="31">
        <v>0</v>
      </c>
      <c r="G31" s="33"/>
      <c r="H31" s="34"/>
      <c r="I31" s="112"/>
    </row>
    <row r="32" spans="1:9" ht="14.1" customHeight="1" x14ac:dyDescent="0.25">
      <c r="A32" s="111" t="s">
        <v>64</v>
      </c>
      <c r="B32" s="30" t="s">
        <v>65</v>
      </c>
      <c r="C32" s="31">
        <v>733337.93</v>
      </c>
      <c r="D32" s="31">
        <v>760000</v>
      </c>
      <c r="E32" s="31">
        <v>760000</v>
      </c>
      <c r="F32" s="31">
        <v>837302.57</v>
      </c>
      <c r="G32" s="33">
        <f t="shared" si="0"/>
        <v>114.1769075002025</v>
      </c>
      <c r="H32" s="34">
        <f t="shared" si="1"/>
        <v>110.17139078947366</v>
      </c>
      <c r="I32" s="112">
        <f t="shared" si="2"/>
        <v>110.17139078947366</v>
      </c>
    </row>
    <row r="33" spans="1:9" ht="14.1" customHeight="1" x14ac:dyDescent="0.25">
      <c r="A33" s="111" t="s">
        <v>66</v>
      </c>
      <c r="B33" s="30" t="s">
        <v>67</v>
      </c>
      <c r="C33" s="31">
        <v>733337.93</v>
      </c>
      <c r="D33" s="31">
        <v>760000</v>
      </c>
      <c r="E33" s="31">
        <v>760000</v>
      </c>
      <c r="F33" s="31">
        <v>837302.57</v>
      </c>
      <c r="G33" s="33">
        <f t="shared" si="0"/>
        <v>114.1769075002025</v>
      </c>
      <c r="H33" s="34">
        <f t="shared" si="1"/>
        <v>110.17139078947366</v>
      </c>
      <c r="I33" s="112">
        <f t="shared" si="2"/>
        <v>110.17139078947366</v>
      </c>
    </row>
    <row r="34" spans="1:9" ht="14.1" customHeight="1" x14ac:dyDescent="0.25">
      <c r="A34" s="111" t="s">
        <v>68</v>
      </c>
      <c r="B34" s="30" t="s">
        <v>69</v>
      </c>
      <c r="C34" s="31">
        <v>733337.93</v>
      </c>
      <c r="D34" s="31">
        <v>760000</v>
      </c>
      <c r="E34" s="31">
        <v>760000</v>
      </c>
      <c r="F34" s="31">
        <v>837302.57</v>
      </c>
      <c r="G34" s="33">
        <f t="shared" si="0"/>
        <v>114.1769075002025</v>
      </c>
      <c r="H34" s="34">
        <f t="shared" si="1"/>
        <v>110.17139078947366</v>
      </c>
      <c r="I34" s="112">
        <f t="shared" si="2"/>
        <v>110.17139078947366</v>
      </c>
    </row>
    <row r="35" spans="1:9" ht="14.1" customHeight="1" x14ac:dyDescent="0.25">
      <c r="A35" s="111" t="s">
        <v>70</v>
      </c>
      <c r="B35" s="30" t="s">
        <v>71</v>
      </c>
      <c r="C35" s="31">
        <v>1918917.52</v>
      </c>
      <c r="D35" s="31">
        <v>1140000</v>
      </c>
      <c r="E35" s="31">
        <v>1141100</v>
      </c>
      <c r="F35" s="31">
        <v>1022190.34</v>
      </c>
      <c r="G35" s="33">
        <f t="shared" si="0"/>
        <v>53.2691128902716</v>
      </c>
      <c r="H35" s="34">
        <f t="shared" si="1"/>
        <v>89.665819298245609</v>
      </c>
      <c r="I35" s="112">
        <f t="shared" si="2"/>
        <v>89.579383051441582</v>
      </c>
    </row>
    <row r="36" spans="1:9" ht="14.1" customHeight="1" x14ac:dyDescent="0.25">
      <c r="A36" s="111" t="s">
        <v>72</v>
      </c>
      <c r="B36" s="30" t="s">
        <v>73</v>
      </c>
      <c r="C36" s="31">
        <v>1835194.65</v>
      </c>
      <c r="D36" s="31">
        <v>1040000</v>
      </c>
      <c r="E36" s="31">
        <v>1040000</v>
      </c>
      <c r="F36" s="31">
        <v>890204.44</v>
      </c>
      <c r="G36" s="33">
        <f t="shared" si="0"/>
        <v>48.507358061445963</v>
      </c>
      <c r="H36" s="34">
        <f t="shared" si="1"/>
        <v>85.596580769230769</v>
      </c>
      <c r="I36" s="112">
        <f t="shared" si="2"/>
        <v>85.596580769230769</v>
      </c>
    </row>
    <row r="37" spans="1:9" ht="14.1" customHeight="1" x14ac:dyDescent="0.25">
      <c r="A37" s="111" t="s">
        <v>74</v>
      </c>
      <c r="B37" s="30" t="s">
        <v>75</v>
      </c>
      <c r="C37" s="31">
        <v>1835194.65</v>
      </c>
      <c r="D37" s="31">
        <v>1040000</v>
      </c>
      <c r="E37" s="31">
        <v>1040000</v>
      </c>
      <c r="F37" s="31">
        <v>890204.44</v>
      </c>
      <c r="G37" s="33">
        <f t="shared" si="0"/>
        <v>48.507358061445963</v>
      </c>
      <c r="H37" s="34">
        <f t="shared" si="1"/>
        <v>85.596580769230769</v>
      </c>
      <c r="I37" s="112">
        <f t="shared" si="2"/>
        <v>85.596580769230769</v>
      </c>
    </row>
    <row r="38" spans="1:9" ht="14.1" customHeight="1" x14ac:dyDescent="0.25">
      <c r="A38" s="111" t="s">
        <v>76</v>
      </c>
      <c r="B38" s="30" t="s">
        <v>77</v>
      </c>
      <c r="C38" s="31">
        <v>83722.87</v>
      </c>
      <c r="D38" s="31">
        <v>100000</v>
      </c>
      <c r="E38" s="31">
        <v>101100</v>
      </c>
      <c r="F38" s="31">
        <v>131985.9</v>
      </c>
      <c r="G38" s="33">
        <f t="shared" si="0"/>
        <v>157.64617242576611</v>
      </c>
      <c r="H38" s="34">
        <f t="shared" si="1"/>
        <v>131.98589999999999</v>
      </c>
      <c r="I38" s="112">
        <f t="shared" si="2"/>
        <v>130.54985163204748</v>
      </c>
    </row>
    <row r="39" spans="1:9" ht="14.1" customHeight="1" x14ac:dyDescent="0.25">
      <c r="A39" s="111" t="s">
        <v>78</v>
      </c>
      <c r="B39" s="30" t="s">
        <v>79</v>
      </c>
      <c r="C39" s="31">
        <v>79573.73</v>
      </c>
      <c r="D39" s="31">
        <v>100000</v>
      </c>
      <c r="E39" s="31">
        <v>100000</v>
      </c>
      <c r="F39" s="31">
        <v>129420.73</v>
      </c>
      <c r="G39" s="33">
        <f t="shared" si="0"/>
        <v>162.64253290627448</v>
      </c>
      <c r="H39" s="34">
        <f t="shared" si="1"/>
        <v>129.42072999999999</v>
      </c>
      <c r="I39" s="112">
        <f t="shared" si="2"/>
        <v>129.42072999999999</v>
      </c>
    </row>
    <row r="40" spans="1:9" ht="14.1" customHeight="1" x14ac:dyDescent="0.25">
      <c r="A40" s="111" t="s">
        <v>80</v>
      </c>
      <c r="B40" s="30" t="s">
        <v>81</v>
      </c>
      <c r="C40" s="31">
        <v>4149.1400000000003</v>
      </c>
      <c r="D40" s="31">
        <v>0</v>
      </c>
      <c r="E40" s="31">
        <v>1100</v>
      </c>
      <c r="F40" s="31">
        <v>2565.17</v>
      </c>
      <c r="G40" s="33">
        <f t="shared" si="0"/>
        <v>61.824137050087479</v>
      </c>
      <c r="H40" s="34"/>
      <c r="I40" s="112">
        <f t="shared" si="2"/>
        <v>233.19727272727272</v>
      </c>
    </row>
    <row r="41" spans="1:9" ht="14.1" customHeight="1" x14ac:dyDescent="0.25">
      <c r="A41" s="111" t="s">
        <v>82</v>
      </c>
      <c r="B41" s="30" t="s">
        <v>83</v>
      </c>
      <c r="C41" s="31">
        <f>26021578.17+C42</f>
        <v>26422323.470000003</v>
      </c>
      <c r="D41" s="31">
        <f>29542100+D42</f>
        <v>30067890</v>
      </c>
      <c r="E41" s="31">
        <f>29542100+E42</f>
        <v>30067890</v>
      </c>
      <c r="F41" s="31">
        <f>29148462.73+F42</f>
        <v>29675764.870000001</v>
      </c>
      <c r="G41" s="33">
        <f t="shared" si="0"/>
        <v>112.3132297721431</v>
      </c>
      <c r="H41" s="34">
        <f t="shared" si="1"/>
        <v>98.695867485214293</v>
      </c>
      <c r="I41" s="112">
        <f t="shared" si="2"/>
        <v>98.695867485214293</v>
      </c>
    </row>
    <row r="42" spans="1:9" ht="14.1" customHeight="1" x14ac:dyDescent="0.25">
      <c r="A42" s="111">
        <v>671</v>
      </c>
      <c r="B42" s="30" t="s">
        <v>84</v>
      </c>
      <c r="C42" s="31">
        <f>+C43+C44</f>
        <v>400745.3</v>
      </c>
      <c r="D42" s="31">
        <f>+D43+D44</f>
        <v>525790</v>
      </c>
      <c r="E42" s="31">
        <f>+E43+E44</f>
        <v>525790</v>
      </c>
      <c r="F42" s="31">
        <f>+F43+F44</f>
        <v>527302.14</v>
      </c>
      <c r="G42" s="33">
        <f t="shared" si="0"/>
        <v>131.58036787954842</v>
      </c>
      <c r="H42" s="34">
        <f t="shared" si="1"/>
        <v>100.28759390631241</v>
      </c>
      <c r="I42" s="112">
        <f t="shared" si="2"/>
        <v>100.28759390631241</v>
      </c>
    </row>
    <row r="43" spans="1:9" ht="14.1" customHeight="1" x14ac:dyDescent="0.25">
      <c r="A43" s="111">
        <v>6711</v>
      </c>
      <c r="B43" s="30" t="s">
        <v>85</v>
      </c>
      <c r="C43" s="36">
        <v>133472.75</v>
      </c>
      <c r="D43" s="36">
        <v>321790</v>
      </c>
      <c r="E43" s="36">
        <v>320830</v>
      </c>
      <c r="F43" s="36">
        <v>322342.14</v>
      </c>
      <c r="G43" s="33">
        <f t="shared" si="0"/>
        <v>241.50408229395143</v>
      </c>
      <c r="H43" s="34">
        <f t="shared" si="1"/>
        <v>100.17158395226701</v>
      </c>
      <c r="I43" s="112">
        <f t="shared" si="2"/>
        <v>100.47132126048064</v>
      </c>
    </row>
    <row r="44" spans="1:9" ht="14.1" customHeight="1" x14ac:dyDescent="0.25">
      <c r="A44" s="111">
        <v>6712</v>
      </c>
      <c r="B44" s="30" t="s">
        <v>85</v>
      </c>
      <c r="C44" s="36">
        <v>267272.55</v>
      </c>
      <c r="D44" s="36">
        <v>204000</v>
      </c>
      <c r="E44" s="36">
        <v>204960</v>
      </c>
      <c r="F44" s="36">
        <v>204960</v>
      </c>
      <c r="G44" s="33">
        <f t="shared" si="0"/>
        <v>76.685765148721785</v>
      </c>
      <c r="H44" s="34">
        <f t="shared" si="1"/>
        <v>100.47058823529412</v>
      </c>
      <c r="I44" s="112">
        <f t="shared" si="2"/>
        <v>100</v>
      </c>
    </row>
    <row r="45" spans="1:9" ht="14.1" customHeight="1" x14ac:dyDescent="0.25">
      <c r="A45" s="111" t="s">
        <v>86</v>
      </c>
      <c r="B45" s="30" t="s">
        <v>87</v>
      </c>
      <c r="C45" s="31">
        <v>26021578.170000002</v>
      </c>
      <c r="D45" s="31">
        <v>29542100</v>
      </c>
      <c r="E45" s="31">
        <v>29542100</v>
      </c>
      <c r="F45" s="31">
        <v>29148462.73</v>
      </c>
      <c r="G45" s="33">
        <f t="shared" si="0"/>
        <v>112.01650622253554</v>
      </c>
      <c r="H45" s="34">
        <f t="shared" si="1"/>
        <v>98.667537954309267</v>
      </c>
      <c r="I45" s="112">
        <f t="shared" si="2"/>
        <v>98.667537954309267</v>
      </c>
    </row>
    <row r="46" spans="1:9" ht="14.1" customHeight="1" x14ac:dyDescent="0.25">
      <c r="A46" s="111" t="s">
        <v>88</v>
      </c>
      <c r="B46" s="30" t="s">
        <v>87</v>
      </c>
      <c r="C46" s="31">
        <v>26021578.170000002</v>
      </c>
      <c r="D46" s="31">
        <v>29542100</v>
      </c>
      <c r="E46" s="31">
        <v>29542100</v>
      </c>
      <c r="F46" s="31">
        <v>29148462.73</v>
      </c>
      <c r="G46" s="33">
        <f t="shared" si="0"/>
        <v>112.01650622253554</v>
      </c>
      <c r="H46" s="34">
        <f t="shared" si="1"/>
        <v>98.667537954309267</v>
      </c>
      <c r="I46" s="112">
        <f t="shared" si="2"/>
        <v>98.667537954309267</v>
      </c>
    </row>
    <row r="47" spans="1:9" ht="14.1" customHeight="1" x14ac:dyDescent="0.25">
      <c r="A47" s="111" t="s">
        <v>89</v>
      </c>
      <c r="B47" s="30" t="s">
        <v>90</v>
      </c>
      <c r="C47" s="31">
        <v>13904.58</v>
      </c>
      <c r="D47" s="31">
        <v>15000</v>
      </c>
      <c r="E47" s="31">
        <v>15000</v>
      </c>
      <c r="F47" s="31">
        <v>40968.85</v>
      </c>
      <c r="G47" s="33">
        <f t="shared" si="0"/>
        <v>294.64284430022337</v>
      </c>
      <c r="H47" s="34">
        <f t="shared" si="1"/>
        <v>273.12566666666663</v>
      </c>
      <c r="I47" s="112">
        <f t="shared" si="2"/>
        <v>273.12566666666663</v>
      </c>
    </row>
    <row r="48" spans="1:9" ht="14.1" customHeight="1" x14ac:dyDescent="0.25">
      <c r="A48" s="111" t="s">
        <v>91</v>
      </c>
      <c r="B48" s="30" t="s">
        <v>92</v>
      </c>
      <c r="C48" s="31">
        <v>13904.58</v>
      </c>
      <c r="D48" s="31">
        <v>15000</v>
      </c>
      <c r="E48" s="31">
        <v>15000</v>
      </c>
      <c r="F48" s="31">
        <v>40968.85</v>
      </c>
      <c r="G48" s="33">
        <f t="shared" si="0"/>
        <v>294.64284430022337</v>
      </c>
      <c r="H48" s="34">
        <f t="shared" si="1"/>
        <v>273.12566666666663</v>
      </c>
      <c r="I48" s="112">
        <f t="shared" si="2"/>
        <v>273.12566666666663</v>
      </c>
    </row>
    <row r="49" spans="1:9" ht="14.1" customHeight="1" x14ac:dyDescent="0.25">
      <c r="A49" s="111" t="s">
        <v>93</v>
      </c>
      <c r="B49" s="30" t="s">
        <v>92</v>
      </c>
      <c r="C49" s="31">
        <v>13904.58</v>
      </c>
      <c r="D49" s="31">
        <v>15000</v>
      </c>
      <c r="E49" s="31">
        <v>15000</v>
      </c>
      <c r="F49" s="31">
        <v>40968.85</v>
      </c>
      <c r="G49" s="33">
        <f t="shared" si="0"/>
        <v>294.64284430022337</v>
      </c>
      <c r="H49" s="34">
        <f t="shared" si="1"/>
        <v>273.12566666666663</v>
      </c>
      <c r="I49" s="112">
        <f t="shared" si="2"/>
        <v>273.12566666666663</v>
      </c>
    </row>
    <row r="50" spans="1:9" ht="14.1" customHeight="1" x14ac:dyDescent="0.25">
      <c r="A50" s="111" t="s">
        <v>21</v>
      </c>
      <c r="B50" s="30" t="s">
        <v>22</v>
      </c>
      <c r="C50" s="31">
        <v>1132.69</v>
      </c>
      <c r="D50" s="31">
        <v>500</v>
      </c>
      <c r="E50" s="31">
        <v>500</v>
      </c>
      <c r="F50" s="31">
        <v>232.6</v>
      </c>
      <c r="G50" s="33">
        <f t="shared" si="0"/>
        <v>20.535186149785023</v>
      </c>
      <c r="H50" s="34">
        <f t="shared" si="1"/>
        <v>46.52</v>
      </c>
      <c r="I50" s="112">
        <f t="shared" si="2"/>
        <v>46.52</v>
      </c>
    </row>
    <row r="51" spans="1:9" ht="14.1" customHeight="1" x14ac:dyDescent="0.25">
      <c r="A51" s="111" t="s">
        <v>94</v>
      </c>
      <c r="B51" s="30" t="s">
        <v>95</v>
      </c>
      <c r="C51" s="31">
        <v>1132.69</v>
      </c>
      <c r="D51" s="31">
        <v>500</v>
      </c>
      <c r="E51" s="31">
        <v>500</v>
      </c>
      <c r="F51" s="31">
        <v>232.6</v>
      </c>
      <c r="G51" s="33">
        <f t="shared" si="0"/>
        <v>20.535186149785023</v>
      </c>
      <c r="H51" s="34">
        <f t="shared" si="1"/>
        <v>46.52</v>
      </c>
      <c r="I51" s="112">
        <f t="shared" si="2"/>
        <v>46.52</v>
      </c>
    </row>
    <row r="52" spans="1:9" ht="14.1" customHeight="1" x14ac:dyDescent="0.25">
      <c r="A52" s="111" t="s">
        <v>96</v>
      </c>
      <c r="B52" s="30" t="s">
        <v>97</v>
      </c>
      <c r="C52" s="31">
        <v>132.69</v>
      </c>
      <c r="D52" s="31">
        <v>500</v>
      </c>
      <c r="E52" s="31">
        <v>500</v>
      </c>
      <c r="F52" s="31">
        <v>152.6</v>
      </c>
      <c r="G52" s="33">
        <f t="shared" si="0"/>
        <v>115.00489863591829</v>
      </c>
      <c r="H52" s="34">
        <f t="shared" si="1"/>
        <v>30.519999999999996</v>
      </c>
      <c r="I52" s="112">
        <f t="shared" si="2"/>
        <v>30.519999999999996</v>
      </c>
    </row>
    <row r="53" spans="1:9" ht="20.100000000000001" customHeight="1" x14ac:dyDescent="0.25">
      <c r="A53" s="111" t="s">
        <v>98</v>
      </c>
      <c r="B53" s="30" t="s">
        <v>99</v>
      </c>
      <c r="C53" s="31">
        <v>132.69</v>
      </c>
      <c r="D53" s="31">
        <v>500</v>
      </c>
      <c r="E53" s="31">
        <v>500</v>
      </c>
      <c r="F53" s="31">
        <v>152.6</v>
      </c>
      <c r="G53" s="33">
        <f t="shared" si="0"/>
        <v>115.00489863591829</v>
      </c>
      <c r="H53" s="34">
        <f t="shared" si="1"/>
        <v>30.519999999999996</v>
      </c>
      <c r="I53" s="112">
        <f t="shared" si="2"/>
        <v>30.519999999999996</v>
      </c>
    </row>
    <row r="54" spans="1:9" ht="14.1" customHeight="1" x14ac:dyDescent="0.25">
      <c r="A54" s="111">
        <v>722</v>
      </c>
      <c r="B54" s="30" t="s">
        <v>334</v>
      </c>
      <c r="C54" s="31">
        <v>1000</v>
      </c>
      <c r="D54" s="31">
        <v>0</v>
      </c>
      <c r="E54" s="31">
        <v>0</v>
      </c>
      <c r="F54" s="31">
        <v>80</v>
      </c>
      <c r="G54" s="33">
        <f t="shared" si="0"/>
        <v>8</v>
      </c>
      <c r="H54" s="34"/>
      <c r="I54" s="112"/>
    </row>
    <row r="55" spans="1:9" ht="14.1" customHeight="1" x14ac:dyDescent="0.25">
      <c r="A55" s="111">
        <v>7221</v>
      </c>
      <c r="B55" s="30" t="s">
        <v>229</v>
      </c>
      <c r="C55" s="31">
        <v>16</v>
      </c>
      <c r="D55" s="31">
        <v>0</v>
      </c>
      <c r="E55" s="31">
        <v>0</v>
      </c>
      <c r="F55" s="31">
        <v>0</v>
      </c>
      <c r="G55" s="33">
        <f t="shared" si="0"/>
        <v>0</v>
      </c>
      <c r="H55" s="34"/>
      <c r="I55" s="112"/>
    </row>
    <row r="56" spans="1:9" ht="14.1" customHeight="1" x14ac:dyDescent="0.25">
      <c r="A56" s="111">
        <v>7225</v>
      </c>
      <c r="B56" s="30" t="s">
        <v>237</v>
      </c>
      <c r="C56" s="31">
        <v>984</v>
      </c>
      <c r="D56" s="31">
        <v>0</v>
      </c>
      <c r="E56" s="31">
        <v>0</v>
      </c>
      <c r="F56" s="31">
        <v>0</v>
      </c>
      <c r="G56" s="33">
        <f t="shared" si="0"/>
        <v>0</v>
      </c>
      <c r="H56" s="34"/>
      <c r="I56" s="112"/>
    </row>
    <row r="57" spans="1:9" ht="14.1" customHeight="1" x14ac:dyDescent="0.25">
      <c r="A57" s="111" t="s">
        <v>363</v>
      </c>
      <c r="B57" s="30" t="s">
        <v>240</v>
      </c>
      <c r="C57" s="31"/>
      <c r="D57" s="31"/>
      <c r="E57" s="31">
        <v>0</v>
      </c>
      <c r="F57" s="31">
        <v>80</v>
      </c>
      <c r="G57" s="33"/>
      <c r="H57" s="34"/>
      <c r="I57" s="112"/>
    </row>
    <row r="58" spans="1:9" ht="14.1" customHeight="1" x14ac:dyDescent="0.25">
      <c r="A58" s="111" t="s">
        <v>370</v>
      </c>
      <c r="B58" s="30" t="s">
        <v>394</v>
      </c>
      <c r="C58" s="31"/>
      <c r="D58" s="31"/>
      <c r="E58" s="31">
        <v>85900</v>
      </c>
      <c r="F58" s="31">
        <v>0</v>
      </c>
      <c r="G58" s="33"/>
      <c r="H58" s="34"/>
      <c r="I58" s="112">
        <f t="shared" si="2"/>
        <v>0</v>
      </c>
    </row>
    <row r="59" spans="1:9" ht="14.1" customHeight="1" x14ac:dyDescent="0.25">
      <c r="A59" s="111" t="s">
        <v>371</v>
      </c>
      <c r="B59" s="30" t="s">
        <v>395</v>
      </c>
      <c r="C59" s="31"/>
      <c r="D59" s="31"/>
      <c r="E59" s="31">
        <v>85900</v>
      </c>
      <c r="F59" s="31">
        <v>0</v>
      </c>
      <c r="G59" s="33"/>
      <c r="H59" s="34"/>
      <c r="I59" s="112">
        <f t="shared" si="2"/>
        <v>0</v>
      </c>
    </row>
    <row r="60" spans="1:9" ht="14.1" customHeight="1" x14ac:dyDescent="0.25">
      <c r="A60" s="111" t="s">
        <v>372</v>
      </c>
      <c r="B60" s="30" t="s">
        <v>396</v>
      </c>
      <c r="C60" s="31"/>
      <c r="D60" s="31"/>
      <c r="E60" s="31">
        <v>85900</v>
      </c>
      <c r="F60" s="31">
        <v>0</v>
      </c>
      <c r="G60" s="33"/>
      <c r="H60" s="34"/>
      <c r="I60" s="112">
        <f t="shared" si="2"/>
        <v>0</v>
      </c>
    </row>
    <row r="61" spans="1:9" ht="15.95" customHeight="1" thickBot="1" x14ac:dyDescent="0.3">
      <c r="A61" s="117" t="s">
        <v>373</v>
      </c>
      <c r="B61" s="118" t="s">
        <v>397</v>
      </c>
      <c r="C61" s="119"/>
      <c r="D61" s="119"/>
      <c r="E61" s="119">
        <v>85900</v>
      </c>
      <c r="F61" s="119">
        <v>0</v>
      </c>
      <c r="G61" s="121"/>
      <c r="H61" s="122"/>
      <c r="I61" s="123">
        <f>+F61/E61*100</f>
        <v>0</v>
      </c>
    </row>
    <row r="62" spans="1:9" ht="15.95" customHeight="1" x14ac:dyDescent="0.25">
      <c r="A62" s="43"/>
      <c r="B62" s="44"/>
      <c r="C62" s="45"/>
      <c r="D62" s="45"/>
      <c r="E62" s="45"/>
      <c r="F62" s="45"/>
      <c r="G62" s="46"/>
      <c r="H62" s="46"/>
      <c r="I62" s="46"/>
    </row>
    <row r="63" spans="1:9" ht="14.1" customHeight="1" x14ac:dyDescent="0.25">
      <c r="A63" s="269" t="s">
        <v>337</v>
      </c>
      <c r="B63" s="269"/>
      <c r="C63" s="269"/>
      <c r="D63" s="269"/>
      <c r="E63" s="269"/>
      <c r="F63" s="269"/>
      <c r="G63" s="269"/>
      <c r="H63" s="269"/>
      <c r="I63" s="269"/>
    </row>
    <row r="64" spans="1:9" ht="14.1" customHeight="1" thickBot="1" x14ac:dyDescent="0.3">
      <c r="A64" s="43"/>
      <c r="B64" s="44"/>
      <c r="C64" s="45"/>
      <c r="D64" s="45"/>
      <c r="E64" s="45"/>
      <c r="F64" s="45"/>
      <c r="G64" s="47"/>
      <c r="H64" s="47"/>
      <c r="I64" s="47"/>
    </row>
    <row r="65" spans="1:9" ht="14.1" customHeight="1" x14ac:dyDescent="0.25">
      <c r="A65" s="270" t="s">
        <v>5</v>
      </c>
      <c r="B65" s="271"/>
      <c r="C65" s="216" t="s">
        <v>7</v>
      </c>
      <c r="D65" s="222" t="s">
        <v>358</v>
      </c>
      <c r="E65" s="222" t="s">
        <v>359</v>
      </c>
      <c r="F65" s="222" t="s">
        <v>361</v>
      </c>
      <c r="G65" s="216" t="s">
        <v>8</v>
      </c>
      <c r="H65" s="16" t="s">
        <v>8</v>
      </c>
      <c r="I65" s="17" t="s">
        <v>8</v>
      </c>
    </row>
    <row r="66" spans="1:9" ht="14.1" customHeight="1" thickBot="1" x14ac:dyDescent="0.3">
      <c r="A66" s="225" t="s">
        <v>9</v>
      </c>
      <c r="B66" s="157" t="s">
        <v>10</v>
      </c>
      <c r="C66" s="157" t="s">
        <v>11</v>
      </c>
      <c r="D66" s="157" t="s">
        <v>12</v>
      </c>
      <c r="E66" s="158" t="s">
        <v>13</v>
      </c>
      <c r="F66" s="158" t="s">
        <v>14</v>
      </c>
      <c r="G66" s="158" t="s">
        <v>15</v>
      </c>
      <c r="H66" s="158" t="s">
        <v>16</v>
      </c>
      <c r="I66" s="226" t="s">
        <v>17</v>
      </c>
    </row>
    <row r="67" spans="1:9" ht="14.1" customHeight="1" thickTop="1" thickBot="1" x14ac:dyDescent="0.3">
      <c r="A67" s="227"/>
      <c r="B67" s="48" t="s">
        <v>23</v>
      </c>
      <c r="C67" s="49">
        <v>28944146.890000001</v>
      </c>
      <c r="D67" s="49">
        <f>+D68+D132</f>
        <v>33112890</v>
      </c>
      <c r="E67" s="49">
        <f>+E68+E132</f>
        <v>33324290</v>
      </c>
      <c r="F67" s="49">
        <f>+F68+F132</f>
        <v>31466968.960000001</v>
      </c>
      <c r="G67" s="50">
        <f t="shared" ref="G67:G129" si="3">+F67/C67*100</f>
        <v>108.71617353100021</v>
      </c>
      <c r="H67" s="51">
        <f t="shared" ref="H67:H129" si="4">+F67/D67*100</f>
        <v>95.029364576755455</v>
      </c>
      <c r="I67" s="23">
        <f t="shared" ref="I67:I129" si="5">+F67/E67*100</f>
        <v>94.426524796177205</v>
      </c>
    </row>
    <row r="68" spans="1:9" ht="14.1" customHeight="1" thickTop="1" x14ac:dyDescent="0.25">
      <c r="A68" s="228" t="s">
        <v>24</v>
      </c>
      <c r="B68" s="30" t="s">
        <v>25</v>
      </c>
      <c r="C68" s="31">
        <v>28280064.199999999</v>
      </c>
      <c r="D68" s="31">
        <v>31946890</v>
      </c>
      <c r="E68" s="31">
        <v>31980430</v>
      </c>
      <c r="F68" s="31">
        <v>30863696.960000001</v>
      </c>
      <c r="G68" s="33">
        <f t="shared" si="3"/>
        <v>109.13588010878703</v>
      </c>
      <c r="H68" s="34">
        <f t="shared" si="4"/>
        <v>96.609394404275349</v>
      </c>
      <c r="I68" s="35">
        <f t="shared" si="5"/>
        <v>96.508073718833671</v>
      </c>
    </row>
    <row r="69" spans="1:9" ht="14.1" customHeight="1" x14ac:dyDescent="0.25">
      <c r="A69" s="228" t="s">
        <v>100</v>
      </c>
      <c r="B69" s="30" t="s">
        <v>101</v>
      </c>
      <c r="C69" s="31">
        <v>22862006.52</v>
      </c>
      <c r="D69" s="31">
        <v>24768600</v>
      </c>
      <c r="E69" s="31">
        <v>24630200</v>
      </c>
      <c r="F69" s="31">
        <v>25250556.84</v>
      </c>
      <c r="G69" s="33">
        <f t="shared" si="3"/>
        <v>110.44768453683392</v>
      </c>
      <c r="H69" s="34">
        <f t="shared" si="4"/>
        <v>101.94583803686925</v>
      </c>
      <c r="I69" s="35">
        <f t="shared" si="5"/>
        <v>102.51868372973017</v>
      </c>
    </row>
    <row r="70" spans="1:9" ht="14.1" customHeight="1" x14ac:dyDescent="0.25">
      <c r="A70" s="228" t="s">
        <v>102</v>
      </c>
      <c r="B70" s="30" t="s">
        <v>103</v>
      </c>
      <c r="C70" s="31">
        <v>19253347.100000001</v>
      </c>
      <c r="D70" s="31">
        <v>20828000</v>
      </c>
      <c r="E70" s="31">
        <v>20694910</v>
      </c>
      <c r="F70" s="31">
        <v>21268064.41</v>
      </c>
      <c r="G70" s="33">
        <f t="shared" si="3"/>
        <v>110.46424447414651</v>
      </c>
      <c r="H70" s="34">
        <f t="shared" si="4"/>
        <v>102.11285005761475</v>
      </c>
      <c r="I70" s="35">
        <f t="shared" si="5"/>
        <v>102.76954289726315</v>
      </c>
    </row>
    <row r="71" spans="1:9" ht="14.1" customHeight="1" x14ac:dyDescent="0.25">
      <c r="A71" s="228" t="s">
        <v>104</v>
      </c>
      <c r="B71" s="30" t="s">
        <v>105</v>
      </c>
      <c r="C71" s="31">
        <v>18093499.120000001</v>
      </c>
      <c r="D71" s="31">
        <v>19527000</v>
      </c>
      <c r="E71" s="31">
        <v>19393910</v>
      </c>
      <c r="F71" s="31">
        <v>19954757.739999998</v>
      </c>
      <c r="G71" s="33">
        <f t="shared" si="3"/>
        <v>110.28689148326549</v>
      </c>
      <c r="H71" s="34">
        <f t="shared" si="4"/>
        <v>102.19059630255542</v>
      </c>
      <c r="I71" s="35">
        <f t="shared" si="5"/>
        <v>102.89187554237387</v>
      </c>
    </row>
    <row r="72" spans="1:9" ht="14.1" customHeight="1" x14ac:dyDescent="0.25">
      <c r="A72" s="228" t="s">
        <v>106</v>
      </c>
      <c r="B72" s="30" t="s">
        <v>107</v>
      </c>
      <c r="C72" s="31">
        <v>1159795.96</v>
      </c>
      <c r="D72" s="31">
        <v>1300000</v>
      </c>
      <c r="E72" s="31">
        <v>1300000</v>
      </c>
      <c r="F72" s="31">
        <v>1313306.67</v>
      </c>
      <c r="G72" s="33">
        <f t="shared" si="3"/>
        <v>113.23601006508075</v>
      </c>
      <c r="H72" s="34">
        <f t="shared" si="4"/>
        <v>101.02358999999998</v>
      </c>
      <c r="I72" s="35">
        <f t="shared" si="5"/>
        <v>101.02358999999998</v>
      </c>
    </row>
    <row r="73" spans="1:9" ht="14.1" customHeight="1" x14ac:dyDescent="0.25">
      <c r="A73" s="228" t="s">
        <v>108</v>
      </c>
      <c r="B73" s="30" t="s">
        <v>109</v>
      </c>
      <c r="C73" s="31">
        <v>52.02</v>
      </c>
      <c r="D73" s="31">
        <v>1000</v>
      </c>
      <c r="E73" s="31">
        <v>1000</v>
      </c>
      <c r="F73" s="31">
        <v>0</v>
      </c>
      <c r="G73" s="33">
        <f t="shared" si="3"/>
        <v>0</v>
      </c>
      <c r="H73" s="34">
        <f t="shared" si="4"/>
        <v>0</v>
      </c>
      <c r="I73" s="35">
        <f t="shared" si="5"/>
        <v>0</v>
      </c>
    </row>
    <row r="74" spans="1:9" ht="14.1" customHeight="1" x14ac:dyDescent="0.25">
      <c r="A74" s="228" t="s">
        <v>110</v>
      </c>
      <c r="B74" s="30" t="s">
        <v>111</v>
      </c>
      <c r="C74" s="31">
        <v>792884.01</v>
      </c>
      <c r="D74" s="31">
        <v>860000</v>
      </c>
      <c r="E74" s="31">
        <v>860000</v>
      </c>
      <c r="F74" s="31">
        <v>821842.87</v>
      </c>
      <c r="G74" s="33">
        <f t="shared" si="3"/>
        <v>103.65234506368719</v>
      </c>
      <c r="H74" s="34">
        <f t="shared" si="4"/>
        <v>95.563124418604644</v>
      </c>
      <c r="I74" s="35">
        <f t="shared" si="5"/>
        <v>95.563124418604644</v>
      </c>
    </row>
    <row r="75" spans="1:9" ht="14.1" customHeight="1" x14ac:dyDescent="0.25">
      <c r="A75" s="228" t="s">
        <v>112</v>
      </c>
      <c r="B75" s="30" t="s">
        <v>111</v>
      </c>
      <c r="C75" s="31">
        <v>792884.01</v>
      </c>
      <c r="D75" s="31">
        <v>860000</v>
      </c>
      <c r="E75" s="31">
        <v>860000</v>
      </c>
      <c r="F75" s="31">
        <v>821842.87</v>
      </c>
      <c r="G75" s="33">
        <f t="shared" si="3"/>
        <v>103.65234506368719</v>
      </c>
      <c r="H75" s="34">
        <f t="shared" si="4"/>
        <v>95.563124418604644</v>
      </c>
      <c r="I75" s="35">
        <f t="shared" si="5"/>
        <v>95.563124418604644</v>
      </c>
    </row>
    <row r="76" spans="1:9" ht="14.1" customHeight="1" x14ac:dyDescent="0.25">
      <c r="A76" s="228" t="s">
        <v>113</v>
      </c>
      <c r="B76" s="30" t="s">
        <v>114</v>
      </c>
      <c r="C76" s="31">
        <v>2815775.41</v>
      </c>
      <c r="D76" s="31">
        <v>3080600</v>
      </c>
      <c r="E76" s="31">
        <v>3075290</v>
      </c>
      <c r="F76" s="31">
        <v>3160649.56</v>
      </c>
      <c r="G76" s="33">
        <f t="shared" si="3"/>
        <v>112.24792818259606</v>
      </c>
      <c r="H76" s="34">
        <f t="shared" si="4"/>
        <v>102.59850548594429</v>
      </c>
      <c r="I76" s="35">
        <f t="shared" si="5"/>
        <v>102.77565888095106</v>
      </c>
    </row>
    <row r="77" spans="1:9" ht="14.1" customHeight="1" x14ac:dyDescent="0.25">
      <c r="A77" s="228" t="s">
        <v>115</v>
      </c>
      <c r="B77" s="30" t="s">
        <v>116</v>
      </c>
      <c r="C77" s="31">
        <v>0</v>
      </c>
      <c r="D77" s="31">
        <v>0</v>
      </c>
      <c r="E77" s="31">
        <v>0</v>
      </c>
      <c r="F77" s="31">
        <v>0</v>
      </c>
      <c r="G77" s="33"/>
      <c r="H77" s="34"/>
      <c r="I77" s="35"/>
    </row>
    <row r="78" spans="1:9" ht="14.1" customHeight="1" x14ac:dyDescent="0.25">
      <c r="A78" s="228" t="s">
        <v>117</v>
      </c>
      <c r="B78" s="30" t="s">
        <v>118</v>
      </c>
      <c r="C78" s="31">
        <v>2815116.42</v>
      </c>
      <c r="D78" s="31">
        <v>3078600</v>
      </c>
      <c r="E78" s="31">
        <v>3073290</v>
      </c>
      <c r="F78" s="31">
        <v>3160638.39</v>
      </c>
      <c r="G78" s="33">
        <f t="shared" si="3"/>
        <v>112.2738074896384</v>
      </c>
      <c r="H78" s="34">
        <f t="shared" si="4"/>
        <v>102.66479536152798</v>
      </c>
      <c r="I78" s="35">
        <f t="shared" si="5"/>
        <v>102.84217857735523</v>
      </c>
    </row>
    <row r="79" spans="1:9" ht="14.1" customHeight="1" x14ac:dyDescent="0.25">
      <c r="A79" s="228" t="s">
        <v>119</v>
      </c>
      <c r="B79" s="30" t="s">
        <v>120</v>
      </c>
      <c r="C79" s="31">
        <v>658.99</v>
      </c>
      <c r="D79" s="31">
        <v>2000</v>
      </c>
      <c r="E79" s="31">
        <v>2000</v>
      </c>
      <c r="F79" s="31">
        <v>11.17</v>
      </c>
      <c r="G79" s="33">
        <f t="shared" si="3"/>
        <v>1.6950181338108317</v>
      </c>
      <c r="H79" s="34">
        <f t="shared" si="4"/>
        <v>0.5585</v>
      </c>
      <c r="I79" s="35">
        <f t="shared" si="5"/>
        <v>0.5585</v>
      </c>
    </row>
    <row r="80" spans="1:9" ht="14.1" customHeight="1" x14ac:dyDescent="0.25">
      <c r="A80" s="228" t="s">
        <v>121</v>
      </c>
      <c r="B80" s="30" t="s">
        <v>122</v>
      </c>
      <c r="C80" s="31">
        <v>5267469.8600000003</v>
      </c>
      <c r="D80" s="31">
        <v>7100090</v>
      </c>
      <c r="E80" s="31">
        <v>7272030</v>
      </c>
      <c r="F80" s="31">
        <v>5586292.6799999997</v>
      </c>
      <c r="G80" s="33">
        <f t="shared" si="3"/>
        <v>106.05267478455016</v>
      </c>
      <c r="H80" s="34">
        <f t="shared" si="4"/>
        <v>78.679181249815144</v>
      </c>
      <c r="I80" s="35">
        <f t="shared" si="5"/>
        <v>76.818889361017483</v>
      </c>
    </row>
    <row r="81" spans="1:9" ht="14.1" customHeight="1" x14ac:dyDescent="0.25">
      <c r="A81" s="228" t="s">
        <v>123</v>
      </c>
      <c r="B81" s="30" t="s">
        <v>124</v>
      </c>
      <c r="C81" s="31">
        <v>620764.9</v>
      </c>
      <c r="D81" s="31">
        <v>672900</v>
      </c>
      <c r="E81" s="31">
        <v>697400</v>
      </c>
      <c r="F81" s="31">
        <v>652993.39</v>
      </c>
      <c r="G81" s="33">
        <f t="shared" si="3"/>
        <v>105.19173845041819</v>
      </c>
      <c r="H81" s="34">
        <f t="shared" si="4"/>
        <v>97.041668895824046</v>
      </c>
      <c r="I81" s="35">
        <f t="shared" si="5"/>
        <v>93.63254803556066</v>
      </c>
    </row>
    <row r="82" spans="1:9" ht="14.1" customHeight="1" x14ac:dyDescent="0.25">
      <c r="A82" s="228" t="s">
        <v>125</v>
      </c>
      <c r="B82" s="30" t="s">
        <v>126</v>
      </c>
      <c r="C82" s="31">
        <v>28452.76</v>
      </c>
      <c r="D82" s="31">
        <v>44900</v>
      </c>
      <c r="E82" s="31">
        <v>62400</v>
      </c>
      <c r="F82" s="31">
        <v>48091.18</v>
      </c>
      <c r="G82" s="33">
        <f t="shared" si="3"/>
        <v>169.02114241289775</v>
      </c>
      <c r="H82" s="34">
        <f t="shared" si="4"/>
        <v>107.10730512249442</v>
      </c>
      <c r="I82" s="35">
        <f t="shared" si="5"/>
        <v>77.069198717948723</v>
      </c>
    </row>
    <row r="83" spans="1:9" ht="14.1" customHeight="1" x14ac:dyDescent="0.25">
      <c r="A83" s="228" t="s">
        <v>127</v>
      </c>
      <c r="B83" s="30" t="s">
        <v>128</v>
      </c>
      <c r="C83" s="31">
        <v>573154.06000000006</v>
      </c>
      <c r="D83" s="31">
        <v>600000</v>
      </c>
      <c r="E83" s="31">
        <v>604100</v>
      </c>
      <c r="F83" s="31">
        <v>583773.61</v>
      </c>
      <c r="G83" s="33">
        <f t="shared" si="3"/>
        <v>101.85282644599951</v>
      </c>
      <c r="H83" s="34">
        <f t="shared" si="4"/>
        <v>97.29560166666667</v>
      </c>
      <c r="I83" s="35">
        <f t="shared" si="5"/>
        <v>96.635260718424092</v>
      </c>
    </row>
    <row r="84" spans="1:9" ht="14.1" customHeight="1" x14ac:dyDescent="0.25">
      <c r="A84" s="228" t="s">
        <v>129</v>
      </c>
      <c r="B84" s="30" t="s">
        <v>130</v>
      </c>
      <c r="C84" s="31">
        <v>19158.080000000002</v>
      </c>
      <c r="D84" s="31">
        <v>28000</v>
      </c>
      <c r="E84" s="31">
        <v>30900</v>
      </c>
      <c r="F84" s="31">
        <v>21128.6</v>
      </c>
      <c r="G84" s="33">
        <f t="shared" si="3"/>
        <v>110.28558185371394</v>
      </c>
      <c r="H84" s="34">
        <f t="shared" si="4"/>
        <v>75.459285714285713</v>
      </c>
      <c r="I84" s="35">
        <f t="shared" si="5"/>
        <v>68.377346278317148</v>
      </c>
    </row>
    <row r="85" spans="1:9" ht="14.1" customHeight="1" x14ac:dyDescent="0.25">
      <c r="A85" s="228" t="s">
        <v>131</v>
      </c>
      <c r="B85" s="30" t="s">
        <v>132</v>
      </c>
      <c r="C85" s="31">
        <v>2341420.52</v>
      </c>
      <c r="D85" s="31">
        <v>2614800</v>
      </c>
      <c r="E85" s="31">
        <v>2620780</v>
      </c>
      <c r="F85" s="31">
        <v>1738217.1</v>
      </c>
      <c r="G85" s="33">
        <f t="shared" si="3"/>
        <v>74.237715316512222</v>
      </c>
      <c r="H85" s="34">
        <f t="shared" si="4"/>
        <v>66.476101422670951</v>
      </c>
      <c r="I85" s="35">
        <f t="shared" si="5"/>
        <v>66.324418684513773</v>
      </c>
    </row>
    <row r="86" spans="1:9" ht="14.1" customHeight="1" x14ac:dyDescent="0.25">
      <c r="A86" s="228" t="s">
        <v>133</v>
      </c>
      <c r="B86" s="30" t="s">
        <v>134</v>
      </c>
      <c r="C86" s="31">
        <v>286548.21000000002</v>
      </c>
      <c r="D86" s="31">
        <v>497800</v>
      </c>
      <c r="E86" s="31">
        <v>502400</v>
      </c>
      <c r="F86" s="31">
        <v>325768.46999999997</v>
      </c>
      <c r="G86" s="33">
        <f t="shared" si="3"/>
        <v>113.68714186000321</v>
      </c>
      <c r="H86" s="34">
        <f t="shared" si="4"/>
        <v>65.44163720369626</v>
      </c>
      <c r="I86" s="35">
        <f t="shared" si="5"/>
        <v>64.842450238853502</v>
      </c>
    </row>
    <row r="87" spans="1:9" ht="14.1" customHeight="1" x14ac:dyDescent="0.25">
      <c r="A87" s="228" t="s">
        <v>135</v>
      </c>
      <c r="B87" s="30" t="s">
        <v>136</v>
      </c>
      <c r="C87" s="31">
        <v>1293480.1399999999</v>
      </c>
      <c r="D87" s="31">
        <v>840000</v>
      </c>
      <c r="E87" s="31">
        <v>840000</v>
      </c>
      <c r="F87" s="31">
        <v>644133.43000000005</v>
      </c>
      <c r="G87" s="33">
        <f t="shared" si="3"/>
        <v>49.798478544865802</v>
      </c>
      <c r="H87" s="34">
        <f t="shared" si="4"/>
        <v>76.682551190476204</v>
      </c>
      <c r="I87" s="35">
        <f t="shared" si="5"/>
        <v>76.682551190476204</v>
      </c>
    </row>
    <row r="88" spans="1:9" ht="14.1" customHeight="1" x14ac:dyDescent="0.25">
      <c r="A88" s="228" t="s">
        <v>137</v>
      </c>
      <c r="B88" s="30" t="s">
        <v>138</v>
      </c>
      <c r="C88" s="31">
        <v>716240.42</v>
      </c>
      <c r="D88" s="31">
        <v>1082000</v>
      </c>
      <c r="E88" s="31">
        <v>1082000</v>
      </c>
      <c r="F88" s="31">
        <v>656589.25</v>
      </c>
      <c r="G88" s="33">
        <f t="shared" si="3"/>
        <v>91.671627524176856</v>
      </c>
      <c r="H88" s="34">
        <f t="shared" si="4"/>
        <v>60.682925138632157</v>
      </c>
      <c r="I88" s="35">
        <f t="shared" si="5"/>
        <v>60.682925138632157</v>
      </c>
    </row>
    <row r="89" spans="1:9" ht="14.1" customHeight="1" x14ac:dyDescent="0.25">
      <c r="A89" s="228" t="s">
        <v>139</v>
      </c>
      <c r="B89" s="30" t="s">
        <v>140</v>
      </c>
      <c r="C89" s="31">
        <v>43174.81</v>
      </c>
      <c r="D89" s="31">
        <v>150000</v>
      </c>
      <c r="E89" s="31">
        <v>151380</v>
      </c>
      <c r="F89" s="31">
        <v>76798.77</v>
      </c>
      <c r="G89" s="33">
        <f t="shared" si="3"/>
        <v>177.87865192689907</v>
      </c>
      <c r="H89" s="34">
        <f t="shared" si="4"/>
        <v>51.199179999999998</v>
      </c>
      <c r="I89" s="35">
        <f t="shared" si="5"/>
        <v>50.73244153785177</v>
      </c>
    </row>
    <row r="90" spans="1:9" ht="14.1" customHeight="1" x14ac:dyDescent="0.25">
      <c r="A90" s="228" t="s">
        <v>141</v>
      </c>
      <c r="B90" s="30" t="s">
        <v>142</v>
      </c>
      <c r="C90" s="31">
        <v>1976.94</v>
      </c>
      <c r="D90" s="31">
        <v>45000</v>
      </c>
      <c r="E90" s="31">
        <v>45000</v>
      </c>
      <c r="F90" s="31">
        <v>34927.18</v>
      </c>
      <c r="G90" s="33">
        <f t="shared" si="3"/>
        <v>1766.7293898651451</v>
      </c>
      <c r="H90" s="34">
        <f t="shared" si="4"/>
        <v>77.615955555555558</v>
      </c>
      <c r="I90" s="35">
        <f t="shared" si="5"/>
        <v>77.615955555555558</v>
      </c>
    </row>
    <row r="91" spans="1:9" ht="14.1" customHeight="1" x14ac:dyDescent="0.25">
      <c r="A91" s="228" t="s">
        <v>143</v>
      </c>
      <c r="B91" s="30" t="s">
        <v>144</v>
      </c>
      <c r="C91" s="31">
        <v>2116195.75</v>
      </c>
      <c r="D91" s="31">
        <v>2268790</v>
      </c>
      <c r="E91" s="31">
        <v>2374180</v>
      </c>
      <c r="F91" s="31">
        <v>1681124.37</v>
      </c>
      <c r="G91" s="33">
        <f t="shared" si="3"/>
        <v>79.440872613036859</v>
      </c>
      <c r="H91" s="34">
        <f t="shared" si="4"/>
        <v>74.097839376936619</v>
      </c>
      <c r="I91" s="35">
        <f t="shared" si="5"/>
        <v>70.808631611756496</v>
      </c>
    </row>
    <row r="92" spans="1:9" ht="14.1" customHeight="1" x14ac:dyDescent="0.25">
      <c r="A92" s="228" t="s">
        <v>145</v>
      </c>
      <c r="B92" s="30" t="s">
        <v>146</v>
      </c>
      <c r="C92" s="31">
        <v>37644.46</v>
      </c>
      <c r="D92" s="31">
        <v>42000</v>
      </c>
      <c r="E92" s="31">
        <v>42500</v>
      </c>
      <c r="F92" s="31">
        <v>37656.1</v>
      </c>
      <c r="G92" s="33">
        <f t="shared" si="3"/>
        <v>100.03092088450731</v>
      </c>
      <c r="H92" s="34">
        <f t="shared" si="4"/>
        <v>89.657380952380947</v>
      </c>
      <c r="I92" s="35">
        <f t="shared" si="5"/>
        <v>88.602588235294107</v>
      </c>
    </row>
    <row r="93" spans="1:9" ht="14.1" customHeight="1" x14ac:dyDescent="0.25">
      <c r="A93" s="228" t="s">
        <v>147</v>
      </c>
      <c r="B93" s="30" t="s">
        <v>148</v>
      </c>
      <c r="C93" s="31">
        <v>387987.82</v>
      </c>
      <c r="D93" s="31">
        <v>548490</v>
      </c>
      <c r="E93" s="31">
        <v>556490</v>
      </c>
      <c r="F93" s="31">
        <v>402640.96</v>
      </c>
      <c r="G93" s="33">
        <f t="shared" si="3"/>
        <v>103.77670103149114</v>
      </c>
      <c r="H93" s="34">
        <f t="shared" si="4"/>
        <v>73.408988313369434</v>
      </c>
      <c r="I93" s="35">
        <f t="shared" si="5"/>
        <v>72.353673920465781</v>
      </c>
    </row>
    <row r="94" spans="1:9" ht="14.1" customHeight="1" x14ac:dyDescent="0.25">
      <c r="A94" s="228">
        <v>3233</v>
      </c>
      <c r="B94" s="7" t="s">
        <v>319</v>
      </c>
      <c r="C94" s="31">
        <v>7559.5</v>
      </c>
      <c r="D94" s="31">
        <v>0</v>
      </c>
      <c r="E94" s="31">
        <v>6800</v>
      </c>
      <c r="F94" s="31">
        <v>0</v>
      </c>
      <c r="G94" s="33">
        <f t="shared" si="3"/>
        <v>0</v>
      </c>
      <c r="H94" s="34"/>
      <c r="I94" s="35">
        <f t="shared" si="5"/>
        <v>0</v>
      </c>
    </row>
    <row r="95" spans="1:9" ht="14.1" customHeight="1" x14ac:dyDescent="0.25">
      <c r="A95" s="228" t="s">
        <v>149</v>
      </c>
      <c r="B95" s="30" t="s">
        <v>150</v>
      </c>
      <c r="C95" s="31">
        <v>309746.45</v>
      </c>
      <c r="D95" s="31">
        <v>336000</v>
      </c>
      <c r="E95" s="31">
        <v>336000</v>
      </c>
      <c r="F95" s="31">
        <v>337830.24</v>
      </c>
      <c r="G95" s="33">
        <f t="shared" si="3"/>
        <v>109.06670278222721</v>
      </c>
      <c r="H95" s="34">
        <f t="shared" si="4"/>
        <v>100.54471428571428</v>
      </c>
      <c r="I95" s="35">
        <f t="shared" si="5"/>
        <v>100.54471428571428</v>
      </c>
    </row>
    <row r="96" spans="1:9" ht="14.1" customHeight="1" x14ac:dyDescent="0.25">
      <c r="A96" s="228" t="s">
        <v>151</v>
      </c>
      <c r="B96" s="30" t="s">
        <v>152</v>
      </c>
      <c r="C96" s="31">
        <v>27014.09</v>
      </c>
      <c r="D96" s="31">
        <v>28000</v>
      </c>
      <c r="E96" s="31">
        <v>33800</v>
      </c>
      <c r="F96" s="31">
        <v>32780.089999999997</v>
      </c>
      <c r="G96" s="33">
        <f t="shared" si="3"/>
        <v>121.34441693205285</v>
      </c>
      <c r="H96" s="34">
        <f t="shared" si="4"/>
        <v>117.07174999999998</v>
      </c>
      <c r="I96" s="35">
        <f t="shared" si="5"/>
        <v>96.982514792899394</v>
      </c>
    </row>
    <row r="97" spans="1:9" ht="14.1" customHeight="1" x14ac:dyDescent="0.25">
      <c r="A97" s="228" t="s">
        <v>153</v>
      </c>
      <c r="B97" s="30" t="s">
        <v>154</v>
      </c>
      <c r="C97" s="31">
        <v>88178.23</v>
      </c>
      <c r="D97" s="31">
        <v>66000</v>
      </c>
      <c r="E97" s="31">
        <v>67500</v>
      </c>
      <c r="F97" s="31">
        <v>70556.56</v>
      </c>
      <c r="G97" s="33">
        <f t="shared" si="3"/>
        <v>80.015849717101375</v>
      </c>
      <c r="H97" s="34">
        <f t="shared" si="4"/>
        <v>106.9038787878788</v>
      </c>
      <c r="I97" s="35">
        <f t="shared" si="5"/>
        <v>104.52823703703704</v>
      </c>
    </row>
    <row r="98" spans="1:9" ht="14.1" customHeight="1" x14ac:dyDescent="0.25">
      <c r="A98" s="228" t="s">
        <v>155</v>
      </c>
      <c r="B98" s="30" t="s">
        <v>156</v>
      </c>
      <c r="C98" s="31">
        <v>1192932.69</v>
      </c>
      <c r="D98" s="31">
        <v>930000</v>
      </c>
      <c r="E98" s="31">
        <v>979950</v>
      </c>
      <c r="F98" s="31">
        <v>715720.49</v>
      </c>
      <c r="G98" s="33">
        <f t="shared" si="3"/>
        <v>59.99672035142234</v>
      </c>
      <c r="H98" s="34">
        <f t="shared" si="4"/>
        <v>76.959192473118279</v>
      </c>
      <c r="I98" s="35">
        <f t="shared" si="5"/>
        <v>73.036429409663768</v>
      </c>
    </row>
    <row r="99" spans="1:9" ht="14.1" customHeight="1" x14ac:dyDescent="0.25">
      <c r="A99" s="228" t="s">
        <v>157</v>
      </c>
      <c r="B99" s="30" t="s">
        <v>158</v>
      </c>
      <c r="C99" s="31">
        <v>5070.03</v>
      </c>
      <c r="D99" s="31">
        <v>20000</v>
      </c>
      <c r="E99" s="31">
        <v>40500</v>
      </c>
      <c r="F99" s="31">
        <v>17848.75</v>
      </c>
      <c r="G99" s="33">
        <f t="shared" si="3"/>
        <v>352.04426798263523</v>
      </c>
      <c r="H99" s="34">
        <f t="shared" si="4"/>
        <v>89.243750000000006</v>
      </c>
      <c r="I99" s="35">
        <f t="shared" si="5"/>
        <v>44.070987654320987</v>
      </c>
    </row>
    <row r="100" spans="1:9" ht="14.1" customHeight="1" x14ac:dyDescent="0.25">
      <c r="A100" s="228" t="s">
        <v>159</v>
      </c>
      <c r="B100" s="30" t="s">
        <v>160</v>
      </c>
      <c r="C100" s="31">
        <v>60062.48</v>
      </c>
      <c r="D100" s="31">
        <v>298300</v>
      </c>
      <c r="E100" s="31">
        <v>310640</v>
      </c>
      <c r="F100" s="31">
        <v>66091.179999999993</v>
      </c>
      <c r="G100" s="33">
        <f t="shared" si="3"/>
        <v>110.03738107384176</v>
      </c>
      <c r="H100" s="34">
        <f t="shared" si="4"/>
        <v>22.155943680858194</v>
      </c>
      <c r="I100" s="35">
        <f t="shared" si="5"/>
        <v>21.275811228431625</v>
      </c>
    </row>
    <row r="101" spans="1:9" ht="14.1" customHeight="1" x14ac:dyDescent="0.25">
      <c r="A101" s="228" t="s">
        <v>161</v>
      </c>
      <c r="B101" s="30" t="s">
        <v>162</v>
      </c>
      <c r="C101" s="31">
        <v>8652.74</v>
      </c>
      <c r="D101" s="31">
        <v>6400</v>
      </c>
      <c r="E101" s="31">
        <v>24400</v>
      </c>
      <c r="F101" s="31">
        <v>14041.73</v>
      </c>
      <c r="G101" s="33">
        <f t="shared" si="3"/>
        <v>162.28073419517978</v>
      </c>
      <c r="H101" s="34">
        <f t="shared" si="4"/>
        <v>219.40203124999996</v>
      </c>
      <c r="I101" s="35">
        <f t="shared" si="5"/>
        <v>57.548073770491804</v>
      </c>
    </row>
    <row r="102" spans="1:9" ht="14.1" customHeight="1" x14ac:dyDescent="0.25">
      <c r="A102" s="228" t="s">
        <v>163</v>
      </c>
      <c r="B102" s="30" t="s">
        <v>162</v>
      </c>
      <c r="C102" s="31">
        <v>8652.74</v>
      </c>
      <c r="D102" s="31">
        <v>6400</v>
      </c>
      <c r="E102" s="31">
        <v>24400</v>
      </c>
      <c r="F102" s="31">
        <v>14041.73</v>
      </c>
      <c r="G102" s="33">
        <f t="shared" si="3"/>
        <v>162.28073419517978</v>
      </c>
      <c r="H102" s="34">
        <f t="shared" si="4"/>
        <v>219.40203124999996</v>
      </c>
      <c r="I102" s="35">
        <f t="shared" si="5"/>
        <v>57.548073770491804</v>
      </c>
    </row>
    <row r="103" spans="1:9" ht="14.1" customHeight="1" x14ac:dyDescent="0.25">
      <c r="A103" s="228" t="s">
        <v>364</v>
      </c>
      <c r="B103" s="30" t="s">
        <v>393</v>
      </c>
      <c r="C103" s="31"/>
      <c r="D103" s="31">
        <v>1336800</v>
      </c>
      <c r="E103" s="31">
        <v>1336800</v>
      </c>
      <c r="F103" s="31">
        <v>1345342.17</v>
      </c>
      <c r="G103" s="33"/>
      <c r="H103" s="34">
        <f t="shared" si="4"/>
        <v>100.6390013464991</v>
      </c>
      <c r="I103" s="35">
        <f t="shared" si="5"/>
        <v>100.6390013464991</v>
      </c>
    </row>
    <row r="104" spans="1:9" ht="14.1" customHeight="1" x14ac:dyDescent="0.25">
      <c r="A104" s="228" t="s">
        <v>365</v>
      </c>
      <c r="B104" s="30" t="s">
        <v>387</v>
      </c>
      <c r="C104" s="31"/>
      <c r="D104" s="31">
        <v>1236800</v>
      </c>
      <c r="E104" s="31">
        <v>1236800</v>
      </c>
      <c r="F104" s="31">
        <v>1221042.21</v>
      </c>
      <c r="G104" s="33"/>
      <c r="H104" s="34">
        <f t="shared" si="4"/>
        <v>98.725922542043989</v>
      </c>
      <c r="I104" s="35">
        <f t="shared" si="5"/>
        <v>98.725922542043989</v>
      </c>
    </row>
    <row r="105" spans="1:9" ht="14.1" customHeight="1" x14ac:dyDescent="0.25">
      <c r="A105" s="228" t="s">
        <v>366</v>
      </c>
      <c r="B105" s="30" t="s">
        <v>388</v>
      </c>
      <c r="C105" s="31"/>
      <c r="D105" s="31">
        <v>0</v>
      </c>
      <c r="E105" s="31">
        <v>0</v>
      </c>
      <c r="F105" s="31">
        <v>1814.24</v>
      </c>
      <c r="G105" s="33"/>
      <c r="H105" s="34"/>
      <c r="I105" s="35"/>
    </row>
    <row r="106" spans="1:9" ht="14.1" customHeight="1" x14ac:dyDescent="0.25">
      <c r="A106" s="228" t="s">
        <v>367</v>
      </c>
      <c r="B106" s="30" t="s">
        <v>389</v>
      </c>
      <c r="C106" s="31"/>
      <c r="D106" s="31">
        <v>100000</v>
      </c>
      <c r="E106" s="31">
        <v>100000</v>
      </c>
      <c r="F106" s="31">
        <v>122485.72</v>
      </c>
      <c r="G106" s="33"/>
      <c r="H106" s="34">
        <f t="shared" si="4"/>
        <v>122.48572</v>
      </c>
      <c r="I106" s="35">
        <f t="shared" si="5"/>
        <v>122.48572</v>
      </c>
    </row>
    <row r="107" spans="1:9" ht="14.1" customHeight="1" x14ac:dyDescent="0.25">
      <c r="A107" s="228" t="s">
        <v>164</v>
      </c>
      <c r="B107" s="30" t="s">
        <v>165</v>
      </c>
      <c r="C107" s="31">
        <v>180435.95</v>
      </c>
      <c r="D107" s="31">
        <v>200400</v>
      </c>
      <c r="E107" s="31">
        <v>218470</v>
      </c>
      <c r="F107" s="31">
        <v>154573.92000000001</v>
      </c>
      <c r="G107" s="33">
        <f t="shared" si="3"/>
        <v>85.666919480292037</v>
      </c>
      <c r="H107" s="34">
        <f t="shared" si="4"/>
        <v>77.132694610778458</v>
      </c>
      <c r="I107" s="35">
        <f t="shared" si="5"/>
        <v>70.752927175355893</v>
      </c>
    </row>
    <row r="108" spans="1:9" ht="14.1" customHeight="1" x14ac:dyDescent="0.25">
      <c r="A108" s="228" t="s">
        <v>166</v>
      </c>
      <c r="B108" s="30" t="s">
        <v>167</v>
      </c>
      <c r="C108" s="31">
        <v>17310.84</v>
      </c>
      <c r="D108" s="31">
        <v>24000</v>
      </c>
      <c r="E108" s="31">
        <v>24000</v>
      </c>
      <c r="F108" s="31">
        <v>17206.79</v>
      </c>
      <c r="G108" s="33">
        <f t="shared" si="3"/>
        <v>99.398931536540118</v>
      </c>
      <c r="H108" s="34">
        <f t="shared" si="4"/>
        <v>71.694958333333332</v>
      </c>
      <c r="I108" s="35">
        <f t="shared" si="5"/>
        <v>71.694958333333332</v>
      </c>
    </row>
    <row r="109" spans="1:9" ht="14.1" customHeight="1" x14ac:dyDescent="0.25">
      <c r="A109" s="228" t="s">
        <v>168</v>
      </c>
      <c r="B109" s="30" t="s">
        <v>169</v>
      </c>
      <c r="C109" s="31">
        <v>20019.080000000002</v>
      </c>
      <c r="D109" s="31">
        <v>22000</v>
      </c>
      <c r="E109" s="31">
        <v>22000</v>
      </c>
      <c r="F109" s="31">
        <v>19021.009999999998</v>
      </c>
      <c r="G109" s="33">
        <f t="shared" si="3"/>
        <v>95.014406256431343</v>
      </c>
      <c r="H109" s="34">
        <f t="shared" si="4"/>
        <v>86.459136363636361</v>
      </c>
      <c r="I109" s="35">
        <f t="shared" si="5"/>
        <v>86.459136363636361</v>
      </c>
    </row>
    <row r="110" spans="1:9" ht="14.1" customHeight="1" x14ac:dyDescent="0.25">
      <c r="A110" s="228" t="s">
        <v>170</v>
      </c>
      <c r="B110" s="30" t="s">
        <v>171</v>
      </c>
      <c r="C110" s="31">
        <v>49427.44</v>
      </c>
      <c r="D110" s="31">
        <v>59200</v>
      </c>
      <c r="E110" s="31">
        <v>72970</v>
      </c>
      <c r="F110" s="31">
        <v>68724.86</v>
      </c>
      <c r="G110" s="33">
        <f t="shared" si="3"/>
        <v>139.04191679763304</v>
      </c>
      <c r="H110" s="34">
        <f t="shared" si="4"/>
        <v>116.08929054054053</v>
      </c>
      <c r="I110" s="35">
        <f t="shared" si="5"/>
        <v>94.182348910511166</v>
      </c>
    </row>
    <row r="111" spans="1:9" ht="14.1" customHeight="1" x14ac:dyDescent="0.25">
      <c r="A111" s="228" t="s">
        <v>172</v>
      </c>
      <c r="B111" s="30" t="s">
        <v>173</v>
      </c>
      <c r="C111" s="31">
        <v>6218.4</v>
      </c>
      <c r="D111" s="31">
        <v>7300</v>
      </c>
      <c r="E111" s="31">
        <v>7300</v>
      </c>
      <c r="F111" s="31">
        <v>6125.4</v>
      </c>
      <c r="G111" s="33">
        <f t="shared" si="3"/>
        <v>98.504438440756473</v>
      </c>
      <c r="H111" s="34">
        <f t="shared" si="4"/>
        <v>83.909589041095884</v>
      </c>
      <c r="I111" s="35">
        <f t="shared" si="5"/>
        <v>83.909589041095884</v>
      </c>
    </row>
    <row r="112" spans="1:9" ht="14.1" customHeight="1" x14ac:dyDescent="0.25">
      <c r="A112" s="228" t="s">
        <v>174</v>
      </c>
      <c r="B112" s="30" t="s">
        <v>175</v>
      </c>
      <c r="C112" s="31">
        <v>14971.82</v>
      </c>
      <c r="D112" s="31">
        <v>20800</v>
      </c>
      <c r="E112" s="31">
        <v>20800</v>
      </c>
      <c r="F112" s="31">
        <v>9638.5</v>
      </c>
      <c r="G112" s="33">
        <f t="shared" si="3"/>
        <v>64.377610738039863</v>
      </c>
      <c r="H112" s="34">
        <f t="shared" si="4"/>
        <v>46.338942307692307</v>
      </c>
      <c r="I112" s="35">
        <f t="shared" si="5"/>
        <v>46.338942307692307</v>
      </c>
    </row>
    <row r="113" spans="1:9" ht="14.1" customHeight="1" x14ac:dyDescent="0.25">
      <c r="A113" s="228" t="s">
        <v>176</v>
      </c>
      <c r="B113" s="30" t="s">
        <v>177</v>
      </c>
      <c r="C113" s="31">
        <v>54379.7</v>
      </c>
      <c r="D113" s="31">
        <v>40000</v>
      </c>
      <c r="E113" s="31">
        <v>40000</v>
      </c>
      <c r="F113" s="31">
        <v>690.89</v>
      </c>
      <c r="G113" s="33">
        <f t="shared" si="3"/>
        <v>1.2704924815694092</v>
      </c>
      <c r="H113" s="34">
        <f t="shared" si="4"/>
        <v>1.727225</v>
      </c>
      <c r="I113" s="35">
        <f t="shared" si="5"/>
        <v>1.727225</v>
      </c>
    </row>
    <row r="114" spans="1:9" ht="14.1" customHeight="1" x14ac:dyDescent="0.25">
      <c r="A114" s="228" t="s">
        <v>178</v>
      </c>
      <c r="B114" s="30" t="s">
        <v>165</v>
      </c>
      <c r="C114" s="31">
        <v>18108.669999999998</v>
      </c>
      <c r="D114" s="31">
        <v>27100</v>
      </c>
      <c r="E114" s="31">
        <v>31400</v>
      </c>
      <c r="F114" s="31">
        <v>33166.47</v>
      </c>
      <c r="G114" s="33">
        <f t="shared" si="3"/>
        <v>183.15243471773468</v>
      </c>
      <c r="H114" s="34">
        <f t="shared" si="4"/>
        <v>122.38549815498156</v>
      </c>
      <c r="I114" s="35">
        <f t="shared" si="5"/>
        <v>105.62570063694268</v>
      </c>
    </row>
    <row r="115" spans="1:9" ht="14.1" customHeight="1" x14ac:dyDescent="0.25">
      <c r="A115" s="228" t="s">
        <v>179</v>
      </c>
      <c r="B115" s="30" t="s">
        <v>180</v>
      </c>
      <c r="C115" s="31">
        <v>28798.66</v>
      </c>
      <c r="D115" s="31">
        <v>49300</v>
      </c>
      <c r="E115" s="31">
        <v>49300</v>
      </c>
      <c r="F115" s="31">
        <v>14163.14</v>
      </c>
      <c r="G115" s="33">
        <f t="shared" si="3"/>
        <v>49.179857673933434</v>
      </c>
      <c r="H115" s="34">
        <f t="shared" si="4"/>
        <v>28.728478701825555</v>
      </c>
      <c r="I115" s="35">
        <f t="shared" si="5"/>
        <v>28.728478701825555</v>
      </c>
    </row>
    <row r="116" spans="1:9" ht="14.1" customHeight="1" x14ac:dyDescent="0.25">
      <c r="A116" s="228" t="s">
        <v>181</v>
      </c>
      <c r="B116" s="30" t="s">
        <v>182</v>
      </c>
      <c r="C116" s="31">
        <v>28798.66</v>
      </c>
      <c r="D116" s="31">
        <v>49300</v>
      </c>
      <c r="E116" s="31">
        <v>49300</v>
      </c>
      <c r="F116" s="31">
        <v>14163.14</v>
      </c>
      <c r="G116" s="33">
        <f t="shared" si="3"/>
        <v>49.179857673933434</v>
      </c>
      <c r="H116" s="34">
        <f t="shared" si="4"/>
        <v>28.728478701825555</v>
      </c>
      <c r="I116" s="35">
        <f t="shared" si="5"/>
        <v>28.728478701825555</v>
      </c>
    </row>
    <row r="117" spans="1:9" ht="14.1" customHeight="1" x14ac:dyDescent="0.25">
      <c r="A117" s="228" t="s">
        <v>183</v>
      </c>
      <c r="B117" s="30" t="s">
        <v>184</v>
      </c>
      <c r="C117" s="31">
        <v>8200.7099999999991</v>
      </c>
      <c r="D117" s="31">
        <v>12000</v>
      </c>
      <c r="E117" s="31">
        <v>12000</v>
      </c>
      <c r="F117" s="31">
        <v>13562.94</v>
      </c>
      <c r="G117" s="33">
        <f t="shared" si="3"/>
        <v>165.38738718964581</v>
      </c>
      <c r="H117" s="34">
        <f t="shared" si="4"/>
        <v>113.02449999999999</v>
      </c>
      <c r="I117" s="35">
        <f t="shared" si="5"/>
        <v>113.02449999999999</v>
      </c>
    </row>
    <row r="118" spans="1:9" ht="14.1" customHeight="1" x14ac:dyDescent="0.25">
      <c r="A118" s="228" t="s">
        <v>185</v>
      </c>
      <c r="B118" s="30" t="s">
        <v>186</v>
      </c>
      <c r="C118" s="31">
        <v>0</v>
      </c>
      <c r="D118" s="31">
        <v>0</v>
      </c>
      <c r="E118" s="31">
        <v>0</v>
      </c>
      <c r="F118" s="31">
        <v>0</v>
      </c>
      <c r="G118" s="33"/>
      <c r="H118" s="34"/>
      <c r="I118" s="35"/>
    </row>
    <row r="119" spans="1:9" ht="14.1" customHeight="1" x14ac:dyDescent="0.25">
      <c r="A119" s="228" t="s">
        <v>187</v>
      </c>
      <c r="B119" s="30" t="s">
        <v>188</v>
      </c>
      <c r="C119" s="31">
        <v>20597.95</v>
      </c>
      <c r="D119" s="31">
        <v>37300</v>
      </c>
      <c r="E119" s="31">
        <v>37300</v>
      </c>
      <c r="F119" s="31">
        <v>600.20000000000005</v>
      </c>
      <c r="G119" s="33">
        <f t="shared" si="3"/>
        <v>2.9138822067244554</v>
      </c>
      <c r="H119" s="34">
        <f t="shared" si="4"/>
        <v>1.6091152815013405</v>
      </c>
      <c r="I119" s="35">
        <f t="shared" si="5"/>
        <v>1.6091152815013405</v>
      </c>
    </row>
    <row r="120" spans="1:9" ht="14.1" customHeight="1" x14ac:dyDescent="0.25">
      <c r="A120" s="228" t="s">
        <v>189</v>
      </c>
      <c r="B120" s="30" t="s">
        <v>190</v>
      </c>
      <c r="C120" s="31">
        <v>0</v>
      </c>
      <c r="D120" s="31">
        <v>0</v>
      </c>
      <c r="E120" s="31">
        <v>0</v>
      </c>
      <c r="F120" s="31">
        <v>0</v>
      </c>
      <c r="G120" s="33"/>
      <c r="H120" s="34"/>
      <c r="I120" s="35"/>
    </row>
    <row r="121" spans="1:9" ht="14.1" customHeight="1" x14ac:dyDescent="0.25">
      <c r="A121" s="228" t="s">
        <v>191</v>
      </c>
      <c r="B121" s="30" t="s">
        <v>51</v>
      </c>
      <c r="C121" s="31">
        <v>0</v>
      </c>
      <c r="D121" s="31">
        <v>0</v>
      </c>
      <c r="E121" s="31">
        <v>0</v>
      </c>
      <c r="F121" s="31">
        <v>0</v>
      </c>
      <c r="G121" s="33"/>
      <c r="H121" s="34"/>
      <c r="I121" s="35"/>
    </row>
    <row r="122" spans="1:9" ht="14.1" customHeight="1" x14ac:dyDescent="0.25">
      <c r="A122" s="228" t="s">
        <v>192</v>
      </c>
      <c r="B122" s="30" t="s">
        <v>55</v>
      </c>
      <c r="C122" s="31">
        <v>0</v>
      </c>
      <c r="D122" s="31">
        <v>0</v>
      </c>
      <c r="E122" s="31">
        <v>0</v>
      </c>
      <c r="F122" s="31">
        <v>0</v>
      </c>
      <c r="G122" s="33"/>
      <c r="H122" s="34"/>
      <c r="I122" s="35"/>
    </row>
    <row r="123" spans="1:9" ht="14.1" customHeight="1" x14ac:dyDescent="0.25">
      <c r="A123" s="228" t="s">
        <v>193</v>
      </c>
      <c r="B123" s="30" t="s">
        <v>194</v>
      </c>
      <c r="C123" s="31">
        <v>7307.46</v>
      </c>
      <c r="D123" s="31">
        <v>20000</v>
      </c>
      <c r="E123" s="31">
        <v>20000</v>
      </c>
      <c r="F123" s="31">
        <v>5531.8</v>
      </c>
      <c r="G123" s="33">
        <f t="shared" si="3"/>
        <v>75.700722275592341</v>
      </c>
      <c r="H123" s="34">
        <f t="shared" si="4"/>
        <v>27.658999999999999</v>
      </c>
      <c r="I123" s="35">
        <f t="shared" si="5"/>
        <v>27.658999999999999</v>
      </c>
    </row>
    <row r="124" spans="1:9" ht="14.1" customHeight="1" x14ac:dyDescent="0.25">
      <c r="A124" s="228" t="s">
        <v>195</v>
      </c>
      <c r="B124" s="30" t="s">
        <v>196</v>
      </c>
      <c r="C124" s="31">
        <v>7307.46</v>
      </c>
      <c r="D124" s="31">
        <v>20000</v>
      </c>
      <c r="E124" s="31">
        <v>20000</v>
      </c>
      <c r="F124" s="31">
        <v>5531.8</v>
      </c>
      <c r="G124" s="33">
        <f t="shared" si="3"/>
        <v>75.700722275592341</v>
      </c>
      <c r="H124" s="34">
        <f t="shared" si="4"/>
        <v>27.658999999999999</v>
      </c>
      <c r="I124" s="35">
        <f t="shared" si="5"/>
        <v>27.658999999999999</v>
      </c>
    </row>
    <row r="125" spans="1:9" ht="14.1" customHeight="1" x14ac:dyDescent="0.25">
      <c r="A125" s="228" t="s">
        <v>197</v>
      </c>
      <c r="B125" s="30" t="s">
        <v>198</v>
      </c>
      <c r="C125" s="31">
        <v>7307.46</v>
      </c>
      <c r="D125" s="31">
        <v>20000</v>
      </c>
      <c r="E125" s="31">
        <v>20000</v>
      </c>
      <c r="F125" s="31">
        <v>5531.8</v>
      </c>
      <c r="G125" s="33">
        <f t="shared" si="3"/>
        <v>75.700722275592341</v>
      </c>
      <c r="H125" s="34">
        <f t="shared" si="4"/>
        <v>27.658999999999999</v>
      </c>
      <c r="I125" s="35">
        <f t="shared" si="5"/>
        <v>27.658999999999999</v>
      </c>
    </row>
    <row r="126" spans="1:9" ht="14.1" customHeight="1" x14ac:dyDescent="0.25">
      <c r="A126" s="228" t="s">
        <v>199</v>
      </c>
      <c r="B126" s="30" t="s">
        <v>200</v>
      </c>
      <c r="C126" s="31">
        <v>114481.7</v>
      </c>
      <c r="D126" s="31">
        <v>8900</v>
      </c>
      <c r="E126" s="31">
        <v>8900</v>
      </c>
      <c r="F126" s="31">
        <v>7152.5</v>
      </c>
      <c r="G126" s="33">
        <f t="shared" si="3"/>
        <v>6.2477234352739348</v>
      </c>
      <c r="H126" s="34">
        <f t="shared" si="4"/>
        <v>80.365168539325836</v>
      </c>
      <c r="I126" s="35">
        <f t="shared" si="5"/>
        <v>80.365168539325836</v>
      </c>
    </row>
    <row r="127" spans="1:9" ht="14.1" customHeight="1" x14ac:dyDescent="0.25">
      <c r="A127" s="228" t="s">
        <v>201</v>
      </c>
      <c r="B127" s="30" t="s">
        <v>79</v>
      </c>
      <c r="C127" s="31">
        <v>8064.32</v>
      </c>
      <c r="D127" s="31">
        <v>7900</v>
      </c>
      <c r="E127" s="31">
        <v>7900</v>
      </c>
      <c r="F127" s="31">
        <v>7152.5</v>
      </c>
      <c r="G127" s="33">
        <f t="shared" si="3"/>
        <v>88.69315701757867</v>
      </c>
      <c r="H127" s="34">
        <f t="shared" si="4"/>
        <v>90.537974683544306</v>
      </c>
      <c r="I127" s="35">
        <f t="shared" si="5"/>
        <v>90.537974683544306</v>
      </c>
    </row>
    <row r="128" spans="1:9" ht="14.1" customHeight="1" x14ac:dyDescent="0.25">
      <c r="A128" s="228" t="s">
        <v>202</v>
      </c>
      <c r="B128" s="30" t="s">
        <v>203</v>
      </c>
      <c r="C128" s="31">
        <v>8064.32</v>
      </c>
      <c r="D128" s="31">
        <v>7900</v>
      </c>
      <c r="E128" s="31">
        <v>7900</v>
      </c>
      <c r="F128" s="31">
        <v>7152.5</v>
      </c>
      <c r="G128" s="33">
        <f t="shared" si="3"/>
        <v>88.69315701757867</v>
      </c>
      <c r="H128" s="34">
        <f t="shared" si="4"/>
        <v>90.537974683544306</v>
      </c>
      <c r="I128" s="35">
        <f t="shared" si="5"/>
        <v>90.537974683544306</v>
      </c>
    </row>
    <row r="129" spans="1:9" ht="14.1" customHeight="1" x14ac:dyDescent="0.25">
      <c r="A129" s="228" t="s">
        <v>204</v>
      </c>
      <c r="B129" s="30" t="s">
        <v>205</v>
      </c>
      <c r="C129" s="31">
        <v>106417.38</v>
      </c>
      <c r="D129" s="31">
        <v>1000</v>
      </c>
      <c r="E129" s="31">
        <v>1000</v>
      </c>
      <c r="F129" s="31">
        <v>0</v>
      </c>
      <c r="G129" s="33">
        <f t="shared" si="3"/>
        <v>0</v>
      </c>
      <c r="H129" s="34">
        <f t="shared" si="4"/>
        <v>0</v>
      </c>
      <c r="I129" s="35">
        <f t="shared" si="5"/>
        <v>0</v>
      </c>
    </row>
    <row r="130" spans="1:9" ht="14.1" customHeight="1" x14ac:dyDescent="0.25">
      <c r="A130" s="228" t="s">
        <v>206</v>
      </c>
      <c r="B130" s="30" t="s">
        <v>207</v>
      </c>
      <c r="C130" s="31">
        <v>0</v>
      </c>
      <c r="D130" s="31">
        <v>0</v>
      </c>
      <c r="E130" s="31">
        <v>0</v>
      </c>
      <c r="F130" s="31">
        <v>0</v>
      </c>
      <c r="G130" s="33"/>
      <c r="H130" s="34"/>
      <c r="I130" s="35"/>
    </row>
    <row r="131" spans="1:9" ht="14.1" customHeight="1" x14ac:dyDescent="0.25">
      <c r="A131" s="228" t="s">
        <v>208</v>
      </c>
      <c r="B131" s="30" t="s">
        <v>209</v>
      </c>
      <c r="C131" s="31">
        <v>106417.38</v>
      </c>
      <c r="D131" s="31">
        <v>1000</v>
      </c>
      <c r="E131" s="31">
        <v>1000</v>
      </c>
      <c r="F131" s="31">
        <v>0</v>
      </c>
      <c r="G131" s="33">
        <f t="shared" ref="G131:G163" si="6">+F131/C131*100</f>
        <v>0</v>
      </c>
      <c r="H131" s="34">
        <f t="shared" ref="H131:H161" si="7">+F131/D131*100</f>
        <v>0</v>
      </c>
      <c r="I131" s="35">
        <f t="shared" ref="I131:I161" si="8">+F131/E131*100</f>
        <v>0</v>
      </c>
    </row>
    <row r="132" spans="1:9" ht="14.1" customHeight="1" x14ac:dyDescent="0.25">
      <c r="A132" s="228" t="s">
        <v>26</v>
      </c>
      <c r="B132" s="30" t="s">
        <v>27</v>
      </c>
      <c r="C132" s="31">
        <v>664082.68999999994</v>
      </c>
      <c r="D132" s="31">
        <v>1166000</v>
      </c>
      <c r="E132" s="31">
        <v>1343860</v>
      </c>
      <c r="F132" s="31">
        <v>603272</v>
      </c>
      <c r="G132" s="33">
        <f t="shared" si="6"/>
        <v>90.842903916077091</v>
      </c>
      <c r="H132" s="34">
        <f t="shared" si="7"/>
        <v>51.738593481989703</v>
      </c>
      <c r="I132" s="35">
        <f t="shared" si="8"/>
        <v>44.890985668149959</v>
      </c>
    </row>
    <row r="133" spans="1:9" ht="14.1" customHeight="1" x14ac:dyDescent="0.25">
      <c r="A133" s="228" t="s">
        <v>210</v>
      </c>
      <c r="B133" s="30" t="s">
        <v>211</v>
      </c>
      <c r="C133" s="31">
        <v>6185.13</v>
      </c>
      <c r="D133" s="31">
        <v>20000</v>
      </c>
      <c r="E133" s="31">
        <v>20000</v>
      </c>
      <c r="F133" s="31">
        <v>0</v>
      </c>
      <c r="G133" s="33">
        <f t="shared" si="6"/>
        <v>0</v>
      </c>
      <c r="H133" s="34">
        <f t="shared" si="7"/>
        <v>0</v>
      </c>
      <c r="I133" s="35">
        <f t="shared" si="8"/>
        <v>0</v>
      </c>
    </row>
    <row r="134" spans="1:9" ht="14.1" customHeight="1" x14ac:dyDescent="0.25">
      <c r="A134" s="228" t="s">
        <v>212</v>
      </c>
      <c r="B134" s="30" t="s">
        <v>213</v>
      </c>
      <c r="C134" s="31">
        <v>6185.13</v>
      </c>
      <c r="D134" s="31">
        <v>20000</v>
      </c>
      <c r="E134" s="31">
        <v>20000</v>
      </c>
      <c r="F134" s="31">
        <v>0</v>
      </c>
      <c r="G134" s="33">
        <f t="shared" si="6"/>
        <v>0</v>
      </c>
      <c r="H134" s="34">
        <f t="shared" si="7"/>
        <v>0</v>
      </c>
      <c r="I134" s="35">
        <f t="shared" si="8"/>
        <v>0</v>
      </c>
    </row>
    <row r="135" spans="1:9" ht="14.1" customHeight="1" x14ac:dyDescent="0.25">
      <c r="A135" s="228" t="s">
        <v>214</v>
      </c>
      <c r="B135" s="30" t="s">
        <v>215</v>
      </c>
      <c r="C135" s="31">
        <v>6185.13</v>
      </c>
      <c r="D135" s="31">
        <v>20000</v>
      </c>
      <c r="E135" s="31">
        <v>20000</v>
      </c>
      <c r="F135" s="31">
        <v>0</v>
      </c>
      <c r="G135" s="33">
        <f t="shared" si="6"/>
        <v>0</v>
      </c>
      <c r="H135" s="34">
        <f t="shared" si="7"/>
        <v>0</v>
      </c>
      <c r="I135" s="35">
        <f t="shared" si="8"/>
        <v>0</v>
      </c>
    </row>
    <row r="136" spans="1:9" ht="14.1" customHeight="1" x14ac:dyDescent="0.25">
      <c r="A136" s="228" t="s">
        <v>216</v>
      </c>
      <c r="B136" s="30" t="s">
        <v>217</v>
      </c>
      <c r="C136" s="31">
        <v>0</v>
      </c>
      <c r="D136" s="31">
        <v>0</v>
      </c>
      <c r="E136" s="31">
        <v>0</v>
      </c>
      <c r="F136" s="31">
        <v>0</v>
      </c>
      <c r="G136" s="33"/>
      <c r="H136" s="34"/>
      <c r="I136" s="35"/>
    </row>
    <row r="137" spans="1:9" ht="14.1" customHeight="1" x14ac:dyDescent="0.25">
      <c r="A137" s="228" t="s">
        <v>218</v>
      </c>
      <c r="B137" s="30" t="s">
        <v>219</v>
      </c>
      <c r="C137" s="31">
        <v>592652.86</v>
      </c>
      <c r="D137" s="31">
        <v>823400</v>
      </c>
      <c r="E137" s="31">
        <v>857460</v>
      </c>
      <c r="F137" s="31">
        <v>560947</v>
      </c>
      <c r="G137" s="33">
        <f t="shared" si="6"/>
        <v>94.650180208360098</v>
      </c>
      <c r="H137" s="34">
        <f t="shared" si="7"/>
        <v>68.125698324022338</v>
      </c>
      <c r="I137" s="35">
        <f t="shared" si="8"/>
        <v>65.419611410444801</v>
      </c>
    </row>
    <row r="138" spans="1:9" ht="14.1" customHeight="1" x14ac:dyDescent="0.25">
      <c r="A138" s="228" t="s">
        <v>220</v>
      </c>
      <c r="B138" s="30" t="s">
        <v>221</v>
      </c>
      <c r="C138" s="31">
        <v>129900.38</v>
      </c>
      <c r="D138" s="31">
        <v>150000</v>
      </c>
      <c r="E138" s="31">
        <v>156200</v>
      </c>
      <c r="F138" s="31">
        <v>163340.28</v>
      </c>
      <c r="G138" s="33">
        <f t="shared" si="6"/>
        <v>125.74272684960582</v>
      </c>
      <c r="H138" s="34">
        <f t="shared" si="7"/>
        <v>108.89352000000001</v>
      </c>
      <c r="I138" s="35">
        <f t="shared" si="8"/>
        <v>104.57124199743919</v>
      </c>
    </row>
    <row r="139" spans="1:9" ht="14.1" customHeight="1" x14ac:dyDescent="0.25">
      <c r="A139" s="228" t="s">
        <v>222</v>
      </c>
      <c r="B139" s="30" t="s">
        <v>223</v>
      </c>
      <c r="C139" s="31">
        <v>0</v>
      </c>
      <c r="D139" s="31">
        <v>0</v>
      </c>
      <c r="E139" s="31">
        <v>0</v>
      </c>
      <c r="F139" s="31">
        <v>0</v>
      </c>
      <c r="G139" s="33"/>
      <c r="H139" s="34"/>
      <c r="I139" s="35"/>
    </row>
    <row r="140" spans="1:9" ht="14.1" customHeight="1" x14ac:dyDescent="0.25">
      <c r="A140" s="228" t="s">
        <v>224</v>
      </c>
      <c r="B140" s="30" t="s">
        <v>225</v>
      </c>
      <c r="C140" s="31">
        <v>129900.38</v>
      </c>
      <c r="D140" s="31">
        <v>150000</v>
      </c>
      <c r="E140" s="31">
        <v>156200</v>
      </c>
      <c r="F140" s="31">
        <v>163340.28</v>
      </c>
      <c r="G140" s="33">
        <f t="shared" si="6"/>
        <v>125.74272684960582</v>
      </c>
      <c r="H140" s="34">
        <f t="shared" si="7"/>
        <v>108.89352000000001</v>
      </c>
      <c r="I140" s="35">
        <f t="shared" si="8"/>
        <v>104.57124199743919</v>
      </c>
    </row>
    <row r="141" spans="1:9" ht="14.1" customHeight="1" x14ac:dyDescent="0.25">
      <c r="A141" s="228" t="s">
        <v>226</v>
      </c>
      <c r="B141" s="30" t="s">
        <v>227</v>
      </c>
      <c r="C141" s="31">
        <v>434551.23</v>
      </c>
      <c r="D141" s="31">
        <v>604900</v>
      </c>
      <c r="E141" s="31">
        <v>611660</v>
      </c>
      <c r="F141" s="31">
        <v>266949.57</v>
      </c>
      <c r="G141" s="33">
        <f t="shared" si="6"/>
        <v>61.431092946164256</v>
      </c>
      <c r="H141" s="34">
        <f t="shared" si="7"/>
        <v>44.131190279385024</v>
      </c>
      <c r="I141" s="35">
        <f t="shared" si="8"/>
        <v>43.643457149396724</v>
      </c>
    </row>
    <row r="142" spans="1:9" ht="14.1" customHeight="1" x14ac:dyDescent="0.25">
      <c r="A142" s="228" t="s">
        <v>228</v>
      </c>
      <c r="B142" s="30" t="s">
        <v>229</v>
      </c>
      <c r="C142" s="31">
        <v>142675.43</v>
      </c>
      <c r="D142" s="31">
        <v>260800</v>
      </c>
      <c r="E142" s="31">
        <v>253660</v>
      </c>
      <c r="F142" s="31">
        <v>152165.28</v>
      </c>
      <c r="G142" s="33">
        <f t="shared" si="6"/>
        <v>106.65135545762855</v>
      </c>
      <c r="H142" s="34">
        <f t="shared" si="7"/>
        <v>58.345582822085888</v>
      </c>
      <c r="I142" s="35">
        <f t="shared" si="8"/>
        <v>59.987889300638656</v>
      </c>
    </row>
    <row r="143" spans="1:9" ht="14.1" customHeight="1" x14ac:dyDescent="0.25">
      <c r="A143" s="228" t="s">
        <v>230</v>
      </c>
      <c r="B143" s="30" t="s">
        <v>231</v>
      </c>
      <c r="C143" s="31">
        <v>5050.2</v>
      </c>
      <c r="D143" s="31">
        <v>8800</v>
      </c>
      <c r="E143" s="31">
        <v>8800</v>
      </c>
      <c r="F143" s="31">
        <v>7677.94</v>
      </c>
      <c r="G143" s="33">
        <f t="shared" si="6"/>
        <v>152.0323947566433</v>
      </c>
      <c r="H143" s="34">
        <f t="shared" si="7"/>
        <v>87.249318181818182</v>
      </c>
      <c r="I143" s="35">
        <f t="shared" si="8"/>
        <v>87.249318181818182</v>
      </c>
    </row>
    <row r="144" spans="1:9" ht="14.1" customHeight="1" x14ac:dyDescent="0.25">
      <c r="A144" s="228" t="s">
        <v>232</v>
      </c>
      <c r="B144" s="30" t="s">
        <v>233</v>
      </c>
      <c r="C144" s="31">
        <v>15056.6</v>
      </c>
      <c r="D144" s="31">
        <v>34500</v>
      </c>
      <c r="E144" s="31">
        <v>34500</v>
      </c>
      <c r="F144" s="31">
        <v>23375.5</v>
      </c>
      <c r="G144" s="33">
        <f t="shared" si="6"/>
        <v>155.25085344632919</v>
      </c>
      <c r="H144" s="34">
        <f t="shared" si="7"/>
        <v>67.755072463768116</v>
      </c>
      <c r="I144" s="35">
        <f t="shared" si="8"/>
        <v>67.755072463768116</v>
      </c>
    </row>
    <row r="145" spans="1:9" ht="14.1" customHeight="1" x14ac:dyDescent="0.25">
      <c r="A145" s="228" t="s">
        <v>234</v>
      </c>
      <c r="B145" s="30" t="s">
        <v>235</v>
      </c>
      <c r="C145" s="31">
        <v>153221.51</v>
      </c>
      <c r="D145" s="31">
        <v>201400</v>
      </c>
      <c r="E145" s="31">
        <v>212300</v>
      </c>
      <c r="F145" s="31">
        <v>17355.150000000001</v>
      </c>
      <c r="G145" s="33">
        <f t="shared" si="6"/>
        <v>11.326836551865336</v>
      </c>
      <c r="H145" s="34">
        <f t="shared" si="7"/>
        <v>8.6172542204568039</v>
      </c>
      <c r="I145" s="35">
        <f t="shared" si="8"/>
        <v>8.1748233631653324</v>
      </c>
    </row>
    <row r="146" spans="1:9" ht="14.1" customHeight="1" x14ac:dyDescent="0.25">
      <c r="A146" s="228" t="s">
        <v>236</v>
      </c>
      <c r="B146" s="30" t="s">
        <v>237</v>
      </c>
      <c r="C146" s="31">
        <v>13621.49</v>
      </c>
      <c r="D146" s="31">
        <v>18100</v>
      </c>
      <c r="E146" s="31">
        <v>18100</v>
      </c>
      <c r="F146" s="31">
        <v>18405.95</v>
      </c>
      <c r="G146" s="33">
        <f t="shared" si="6"/>
        <v>135.12435130077546</v>
      </c>
      <c r="H146" s="34">
        <f t="shared" si="7"/>
        <v>101.69033149171271</v>
      </c>
      <c r="I146" s="35">
        <f t="shared" si="8"/>
        <v>101.69033149171271</v>
      </c>
    </row>
    <row r="147" spans="1:9" ht="14.1" customHeight="1" x14ac:dyDescent="0.25">
      <c r="A147" s="228">
        <v>4226</v>
      </c>
      <c r="B147" s="7" t="s">
        <v>238</v>
      </c>
      <c r="C147" s="32">
        <v>2013.64</v>
      </c>
      <c r="D147" s="32">
        <v>0</v>
      </c>
      <c r="E147" s="32">
        <v>0</v>
      </c>
      <c r="F147" s="32">
        <v>0</v>
      </c>
      <c r="G147" s="33">
        <f t="shared" si="6"/>
        <v>0</v>
      </c>
      <c r="H147" s="34"/>
      <c r="I147" s="35"/>
    </row>
    <row r="148" spans="1:9" ht="14.1" customHeight="1" x14ac:dyDescent="0.25">
      <c r="A148" s="228" t="s">
        <v>239</v>
      </c>
      <c r="B148" s="30" t="s">
        <v>240</v>
      </c>
      <c r="C148" s="31">
        <v>102912.36</v>
      </c>
      <c r="D148" s="31">
        <v>81300</v>
      </c>
      <c r="E148" s="31">
        <v>84300</v>
      </c>
      <c r="F148" s="31">
        <v>47969.75</v>
      </c>
      <c r="G148" s="33">
        <f t="shared" si="6"/>
        <v>46.612233943522426</v>
      </c>
      <c r="H148" s="34">
        <f t="shared" si="7"/>
        <v>59.003382533825345</v>
      </c>
      <c r="I148" s="35">
        <f t="shared" si="8"/>
        <v>56.903618030842232</v>
      </c>
    </row>
    <row r="149" spans="1:9" ht="14.1" customHeight="1" x14ac:dyDescent="0.25">
      <c r="A149" s="228" t="s">
        <v>241</v>
      </c>
      <c r="B149" s="30" t="s">
        <v>242</v>
      </c>
      <c r="C149" s="31">
        <v>28001.25</v>
      </c>
      <c r="D149" s="31">
        <v>0</v>
      </c>
      <c r="E149" s="31">
        <v>0</v>
      </c>
      <c r="F149" s="31">
        <v>0</v>
      </c>
      <c r="G149" s="33">
        <f t="shared" si="6"/>
        <v>0</v>
      </c>
      <c r="H149" s="34"/>
      <c r="I149" s="35"/>
    </row>
    <row r="150" spans="1:9" ht="14.1" customHeight="1" x14ac:dyDescent="0.25">
      <c r="A150" s="228" t="s">
        <v>243</v>
      </c>
      <c r="B150" s="30" t="s">
        <v>244</v>
      </c>
      <c r="C150" s="31">
        <v>28001.25</v>
      </c>
      <c r="D150" s="31">
        <v>0</v>
      </c>
      <c r="E150" s="31">
        <v>0</v>
      </c>
      <c r="F150" s="31">
        <v>0</v>
      </c>
      <c r="G150" s="33">
        <f t="shared" si="6"/>
        <v>0</v>
      </c>
      <c r="H150" s="34"/>
      <c r="I150" s="35"/>
    </row>
    <row r="151" spans="1:9" ht="14.1" customHeight="1" x14ac:dyDescent="0.25">
      <c r="A151" s="228" t="s">
        <v>245</v>
      </c>
      <c r="B151" s="30" t="s">
        <v>246</v>
      </c>
      <c r="C151" s="31">
        <v>200</v>
      </c>
      <c r="D151" s="31">
        <v>1000</v>
      </c>
      <c r="E151" s="31">
        <v>1000</v>
      </c>
      <c r="F151" s="31">
        <v>310.23</v>
      </c>
      <c r="G151" s="33">
        <f t="shared" si="6"/>
        <v>155.11500000000001</v>
      </c>
      <c r="H151" s="34">
        <f t="shared" si="7"/>
        <v>31.023</v>
      </c>
      <c r="I151" s="35">
        <f t="shared" si="8"/>
        <v>31.023</v>
      </c>
    </row>
    <row r="152" spans="1:9" x14ac:dyDescent="0.25">
      <c r="A152" s="228" t="s">
        <v>247</v>
      </c>
      <c r="B152" s="30" t="s">
        <v>248</v>
      </c>
      <c r="C152" s="31">
        <v>200</v>
      </c>
      <c r="D152" s="31">
        <v>1000</v>
      </c>
      <c r="E152" s="31">
        <v>1000</v>
      </c>
      <c r="F152" s="31">
        <v>310.23</v>
      </c>
      <c r="G152" s="33">
        <f t="shared" si="6"/>
        <v>155.11500000000001</v>
      </c>
      <c r="H152" s="34">
        <f t="shared" si="7"/>
        <v>31.023</v>
      </c>
      <c r="I152" s="35">
        <f t="shared" si="8"/>
        <v>31.023</v>
      </c>
    </row>
    <row r="153" spans="1:9" x14ac:dyDescent="0.25">
      <c r="A153" s="228" t="s">
        <v>368</v>
      </c>
      <c r="B153" s="30" t="s">
        <v>392</v>
      </c>
      <c r="C153" s="31"/>
      <c r="D153" s="31">
        <v>0</v>
      </c>
      <c r="E153" s="31">
        <v>1100</v>
      </c>
      <c r="F153" s="31">
        <v>1052.67</v>
      </c>
      <c r="G153" s="33"/>
      <c r="H153" s="34"/>
      <c r="I153" s="35">
        <f t="shared" si="8"/>
        <v>95.697272727272733</v>
      </c>
    </row>
    <row r="154" spans="1:9" x14ac:dyDescent="0.25">
      <c r="A154" s="228" t="s">
        <v>369</v>
      </c>
      <c r="B154" s="30" t="s">
        <v>391</v>
      </c>
      <c r="C154" s="31"/>
      <c r="D154" s="31">
        <v>0</v>
      </c>
      <c r="E154" s="31">
        <v>1100</v>
      </c>
      <c r="F154" s="31">
        <v>1052.67</v>
      </c>
      <c r="G154" s="33"/>
      <c r="H154" s="34"/>
      <c r="I154" s="35">
        <f t="shared" si="8"/>
        <v>95.697272727272733</v>
      </c>
    </row>
    <row r="155" spans="1:9" x14ac:dyDescent="0.25">
      <c r="A155" s="228" t="s">
        <v>249</v>
      </c>
      <c r="B155" s="30" t="s">
        <v>250</v>
      </c>
      <c r="C155" s="31">
        <v>0</v>
      </c>
      <c r="D155" s="31">
        <v>67500</v>
      </c>
      <c r="E155" s="31">
        <v>87500</v>
      </c>
      <c r="F155" s="31">
        <v>129294.25</v>
      </c>
      <c r="G155" s="33"/>
      <c r="H155" s="34">
        <f t="shared" si="7"/>
        <v>191.54703703703703</v>
      </c>
      <c r="I155" s="35">
        <f t="shared" si="8"/>
        <v>147.76485714285715</v>
      </c>
    </row>
    <row r="156" spans="1:9" x14ac:dyDescent="0.25">
      <c r="A156" s="228" t="s">
        <v>251</v>
      </c>
      <c r="B156" s="30" t="s">
        <v>252</v>
      </c>
      <c r="C156" s="31">
        <v>0</v>
      </c>
      <c r="D156" s="31">
        <v>67500</v>
      </c>
      <c r="E156" s="31">
        <v>87500</v>
      </c>
      <c r="F156" s="31">
        <v>129294.25</v>
      </c>
      <c r="G156" s="33"/>
      <c r="H156" s="34">
        <f t="shared" si="7"/>
        <v>191.54703703703703</v>
      </c>
      <c r="I156" s="35">
        <f t="shared" si="8"/>
        <v>147.76485714285715</v>
      </c>
    </row>
    <row r="157" spans="1:9" x14ac:dyDescent="0.25">
      <c r="A157" s="228" t="s">
        <v>253</v>
      </c>
      <c r="B157" s="30" t="s">
        <v>254</v>
      </c>
      <c r="C157" s="31">
        <v>65244.7</v>
      </c>
      <c r="D157" s="31">
        <v>322600</v>
      </c>
      <c r="E157" s="31">
        <v>466400</v>
      </c>
      <c r="F157" s="31">
        <v>42325</v>
      </c>
      <c r="G157" s="33">
        <f t="shared" si="6"/>
        <v>64.871169612244373</v>
      </c>
      <c r="H157" s="34">
        <f t="shared" si="7"/>
        <v>13.119962802231866</v>
      </c>
      <c r="I157" s="35">
        <f t="shared" si="8"/>
        <v>9.0748284734133797</v>
      </c>
    </row>
    <row r="158" spans="1:9" x14ac:dyDescent="0.25">
      <c r="A158" s="228" t="s">
        <v>255</v>
      </c>
      <c r="B158" s="30" t="s">
        <v>256</v>
      </c>
      <c r="C158" s="31">
        <v>46483.78</v>
      </c>
      <c r="D158" s="31">
        <v>11200</v>
      </c>
      <c r="E158" s="31">
        <v>155000</v>
      </c>
      <c r="F158" s="31">
        <v>21687.5</v>
      </c>
      <c r="G158" s="33">
        <f t="shared" si="6"/>
        <v>46.656059382434044</v>
      </c>
      <c r="H158" s="34">
        <f t="shared" si="7"/>
        <v>193.63839285714286</v>
      </c>
      <c r="I158" s="35">
        <f t="shared" si="8"/>
        <v>13.991935483870968</v>
      </c>
    </row>
    <row r="159" spans="1:9" x14ac:dyDescent="0.25">
      <c r="A159" s="228" t="s">
        <v>257</v>
      </c>
      <c r="B159" s="30" t="s">
        <v>256</v>
      </c>
      <c r="C159" s="31">
        <v>46483.78</v>
      </c>
      <c r="D159" s="31">
        <v>11200</v>
      </c>
      <c r="E159" s="31">
        <v>155000</v>
      </c>
      <c r="F159" s="31">
        <v>21687.5</v>
      </c>
      <c r="G159" s="33">
        <f t="shared" si="6"/>
        <v>46.656059382434044</v>
      </c>
      <c r="H159" s="34">
        <f t="shared" si="7"/>
        <v>193.63839285714286</v>
      </c>
      <c r="I159" s="35">
        <f t="shared" si="8"/>
        <v>13.991935483870968</v>
      </c>
    </row>
    <row r="160" spans="1:9" x14ac:dyDescent="0.25">
      <c r="A160" s="228" t="s">
        <v>258</v>
      </c>
      <c r="B160" s="30" t="s">
        <v>259</v>
      </c>
      <c r="C160" s="31">
        <v>12810.92</v>
      </c>
      <c r="D160" s="31">
        <v>311400</v>
      </c>
      <c r="E160" s="31">
        <v>311400</v>
      </c>
      <c r="F160" s="31">
        <v>0</v>
      </c>
      <c r="G160" s="33">
        <f t="shared" si="6"/>
        <v>0</v>
      </c>
      <c r="H160" s="34">
        <f t="shared" si="7"/>
        <v>0</v>
      </c>
      <c r="I160" s="35">
        <f t="shared" si="8"/>
        <v>0</v>
      </c>
    </row>
    <row r="161" spans="1:9" x14ac:dyDescent="0.25">
      <c r="A161" s="228" t="s">
        <v>260</v>
      </c>
      <c r="B161" s="30" t="s">
        <v>259</v>
      </c>
      <c r="C161" s="31">
        <v>12810.92</v>
      </c>
      <c r="D161" s="31">
        <v>311400</v>
      </c>
      <c r="E161" s="31">
        <v>311400</v>
      </c>
      <c r="F161" s="31">
        <v>0</v>
      </c>
      <c r="G161" s="33">
        <f t="shared" si="6"/>
        <v>0</v>
      </c>
      <c r="H161" s="34">
        <f t="shared" si="7"/>
        <v>0</v>
      </c>
      <c r="I161" s="35">
        <f t="shared" si="8"/>
        <v>0</v>
      </c>
    </row>
    <row r="162" spans="1:9" x14ac:dyDescent="0.25">
      <c r="A162" s="228">
        <v>453</v>
      </c>
      <c r="B162" s="30" t="s">
        <v>325</v>
      </c>
      <c r="C162" s="31">
        <v>5950</v>
      </c>
      <c r="D162" s="31"/>
      <c r="E162" s="31">
        <v>0</v>
      </c>
      <c r="F162" s="31">
        <v>0</v>
      </c>
      <c r="G162" s="33">
        <f t="shared" si="6"/>
        <v>0</v>
      </c>
      <c r="H162" s="34"/>
      <c r="I162" s="35"/>
    </row>
    <row r="163" spans="1:9" x14ac:dyDescent="0.25">
      <c r="A163" s="228">
        <v>4531</v>
      </c>
      <c r="B163" s="30" t="s">
        <v>325</v>
      </c>
      <c r="C163" s="31">
        <v>5950</v>
      </c>
      <c r="D163" s="31"/>
      <c r="E163" s="31">
        <v>0</v>
      </c>
      <c r="F163" s="31">
        <v>0</v>
      </c>
      <c r="G163" s="33">
        <f t="shared" si="6"/>
        <v>0</v>
      </c>
      <c r="H163" s="34"/>
      <c r="I163" s="35"/>
    </row>
    <row r="164" spans="1:9" x14ac:dyDescent="0.25">
      <c r="A164" s="229" t="s">
        <v>261</v>
      </c>
      <c r="B164" s="24" t="s">
        <v>262</v>
      </c>
      <c r="C164" s="25">
        <v>0</v>
      </c>
      <c r="D164" s="25"/>
      <c r="E164" s="25">
        <v>0</v>
      </c>
      <c r="F164" s="25">
        <v>20637.5</v>
      </c>
      <c r="G164" s="27"/>
      <c r="H164" s="28"/>
      <c r="I164" s="29"/>
    </row>
    <row r="165" spans="1:9" ht="15.75" thickBot="1" x14ac:dyDescent="0.3">
      <c r="A165" s="230" t="s">
        <v>263</v>
      </c>
      <c r="B165" s="38" t="s">
        <v>262</v>
      </c>
      <c r="C165" s="39">
        <v>0</v>
      </c>
      <c r="D165" s="39"/>
      <c r="E165" s="39">
        <v>0</v>
      </c>
      <c r="F165" s="39">
        <v>20637.5</v>
      </c>
      <c r="G165" s="40"/>
      <c r="H165" s="41"/>
      <c r="I165" s="42"/>
    </row>
    <row r="166" spans="1:9" hidden="1" x14ac:dyDescent="0.25">
      <c r="A166" s="115" t="s">
        <v>370</v>
      </c>
      <c r="B166" s="24"/>
      <c r="C166" s="25"/>
      <c r="D166" s="25"/>
      <c r="E166" s="25">
        <v>0</v>
      </c>
      <c r="F166" s="25">
        <v>0</v>
      </c>
      <c r="G166" s="27"/>
      <c r="H166" s="28"/>
      <c r="I166" s="116"/>
    </row>
    <row r="167" spans="1:9" hidden="1" x14ac:dyDescent="0.25">
      <c r="A167" s="111" t="s">
        <v>371</v>
      </c>
      <c r="B167" s="30"/>
      <c r="C167" s="31"/>
      <c r="D167" s="31"/>
      <c r="E167" s="31">
        <v>0</v>
      </c>
      <c r="F167" s="31">
        <v>0</v>
      </c>
      <c r="G167" s="33"/>
      <c r="H167" s="34"/>
      <c r="I167" s="112"/>
    </row>
    <row r="168" spans="1:9" hidden="1" x14ac:dyDescent="0.25">
      <c r="A168" s="111" t="s">
        <v>372</v>
      </c>
      <c r="B168" s="24"/>
      <c r="C168" s="25"/>
      <c r="D168" s="25"/>
      <c r="E168" s="25">
        <v>0</v>
      </c>
      <c r="F168" s="25">
        <v>0</v>
      </c>
      <c r="G168" s="27"/>
      <c r="H168" s="28"/>
      <c r="I168" s="116"/>
    </row>
    <row r="169" spans="1:9" ht="15.75" hidden="1" thickBot="1" x14ac:dyDescent="0.3">
      <c r="A169" s="113" t="s">
        <v>374</v>
      </c>
      <c r="B169" s="104"/>
      <c r="C169" s="105"/>
      <c r="D169" s="105"/>
      <c r="E169" s="105">
        <v>0</v>
      </c>
      <c r="F169" s="105">
        <v>0</v>
      </c>
      <c r="G169" s="106"/>
      <c r="H169" s="107"/>
      <c r="I169" s="114"/>
    </row>
  </sheetData>
  <mergeCells count="7">
    <mergeCell ref="A63:I63"/>
    <mergeCell ref="A65:B65"/>
    <mergeCell ref="A1:B1"/>
    <mergeCell ref="A2:B2"/>
    <mergeCell ref="A4:I4"/>
    <mergeCell ref="A6:I6"/>
    <mergeCell ref="A8:B8"/>
  </mergeCells>
  <pageMargins left="0.70866141732283472" right="0.51181102362204722" top="0.35433070866141736" bottom="0.35433070866141736" header="0.31496062992125984" footer="0.31496062992125984"/>
  <pageSetup paperSize="9" scale="71" fitToWidth="0" fitToHeight="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I52"/>
  <sheetViews>
    <sheetView zoomScaleNormal="100" workbookViewId="0">
      <selection activeCell="D46" sqref="D46"/>
    </sheetView>
  </sheetViews>
  <sheetFormatPr defaultRowHeight="15" x14ac:dyDescent="0.25"/>
  <cols>
    <col min="1" max="1" width="10.42578125" customWidth="1"/>
    <col min="2" max="2" width="54.140625" customWidth="1"/>
    <col min="3" max="9" width="15.7109375" customWidth="1"/>
  </cols>
  <sheetData>
    <row r="1" spans="1:9" x14ac:dyDescent="0.25">
      <c r="A1" s="272"/>
      <c r="B1" s="272"/>
    </row>
    <row r="2" spans="1:9" x14ac:dyDescent="0.25">
      <c r="A2" s="272"/>
      <c r="B2" s="272"/>
      <c r="I2" s="3" t="s">
        <v>264</v>
      </c>
    </row>
    <row r="3" spans="1:9" ht="12.75" customHeight="1" x14ac:dyDescent="0.25">
      <c r="A3" s="204"/>
      <c r="B3" s="55"/>
      <c r="C3" s="55"/>
      <c r="D3" s="55"/>
      <c r="E3" s="55"/>
      <c r="F3" s="55"/>
      <c r="G3" s="55"/>
      <c r="H3" s="55"/>
      <c r="I3" s="55"/>
    </row>
    <row r="4" spans="1:9" x14ac:dyDescent="0.25">
      <c r="A4" s="275" t="s">
        <v>357</v>
      </c>
      <c r="B4" s="275"/>
      <c r="C4" s="275"/>
      <c r="D4" s="275"/>
      <c r="E4" s="275"/>
      <c r="F4" s="275"/>
      <c r="G4" s="275"/>
      <c r="H4" s="275"/>
      <c r="I4" s="275"/>
    </row>
    <row r="5" spans="1:9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ht="12.75" customHeight="1" x14ac:dyDescent="0.25">
      <c r="A6" s="275" t="s">
        <v>336</v>
      </c>
      <c r="B6" s="275"/>
      <c r="C6" s="275"/>
      <c r="D6" s="275"/>
      <c r="E6" s="275"/>
      <c r="F6" s="275"/>
      <c r="G6" s="275"/>
      <c r="H6" s="275"/>
      <c r="I6" s="275"/>
    </row>
    <row r="7" spans="1:9" ht="15.75" thickBot="1" x14ac:dyDescent="0.3"/>
    <row r="8" spans="1:9" ht="24" customHeight="1" x14ac:dyDescent="0.25">
      <c r="A8" s="273" t="s">
        <v>265</v>
      </c>
      <c r="B8" s="274"/>
      <c r="C8" s="203" t="s">
        <v>7</v>
      </c>
      <c r="D8" s="159" t="s">
        <v>358</v>
      </c>
      <c r="E8" s="159" t="s">
        <v>359</v>
      </c>
      <c r="F8" s="159" t="s">
        <v>361</v>
      </c>
      <c r="G8" s="203" t="s">
        <v>8</v>
      </c>
      <c r="H8" s="108" t="s">
        <v>8</v>
      </c>
      <c r="I8" s="109" t="s">
        <v>8</v>
      </c>
    </row>
    <row r="9" spans="1:9" s="201" customFormat="1" ht="15" customHeight="1" thickBot="1" x14ac:dyDescent="0.3">
      <c r="A9" s="241" t="s">
        <v>9</v>
      </c>
      <c r="B9" s="157" t="s">
        <v>10</v>
      </c>
      <c r="C9" s="200" t="s">
        <v>11</v>
      </c>
      <c r="D9" s="157" t="s">
        <v>12</v>
      </c>
      <c r="E9" s="158" t="s">
        <v>13</v>
      </c>
      <c r="F9" s="158" t="s">
        <v>14</v>
      </c>
      <c r="G9" s="232" t="s">
        <v>15</v>
      </c>
      <c r="H9" s="232" t="s">
        <v>16</v>
      </c>
      <c r="I9" s="243" t="s">
        <v>17</v>
      </c>
    </row>
    <row r="10" spans="1:9" ht="18" customHeight="1" thickTop="1" thickBot="1" x14ac:dyDescent="0.3">
      <c r="A10" s="240"/>
      <c r="B10" s="18" t="s">
        <v>18</v>
      </c>
      <c r="C10" s="19">
        <f>29947483.05+C11</f>
        <v>30348228.350000001</v>
      </c>
      <c r="D10" s="213">
        <v>33112890</v>
      </c>
      <c r="E10" s="213">
        <f>32798500+E11</f>
        <v>33324290</v>
      </c>
      <c r="F10" s="213">
        <f>32273987.07+F11</f>
        <v>32801289.210000001</v>
      </c>
      <c r="G10" s="51">
        <f>+F10/C10*100</f>
        <v>108.08304468949339</v>
      </c>
      <c r="H10" s="51">
        <f>+F10/D10*100</f>
        <v>99.058974345036034</v>
      </c>
      <c r="I10" s="242">
        <f>+F10/E10*100</f>
        <v>98.430571844141326</v>
      </c>
    </row>
    <row r="11" spans="1:9" ht="15.95" customHeight="1" thickTop="1" x14ac:dyDescent="0.25">
      <c r="A11" s="125" t="s">
        <v>266</v>
      </c>
      <c r="B11" s="24" t="s">
        <v>267</v>
      </c>
      <c r="C11" s="25">
        <f>+C12+C13</f>
        <v>400745.3</v>
      </c>
      <c r="D11" s="210">
        <v>525790</v>
      </c>
      <c r="E11" s="210">
        <f>+E12+E13</f>
        <v>525790</v>
      </c>
      <c r="F11" s="210">
        <f>+F12+F13</f>
        <v>527302.14</v>
      </c>
      <c r="G11" s="28">
        <f t="shared" ref="G11:G27" si="0">+F11/C11*100</f>
        <v>131.58036787954842</v>
      </c>
      <c r="H11" s="28">
        <f t="shared" ref="H11:H27" si="1">+F11/D11*100</f>
        <v>100.28759390631241</v>
      </c>
      <c r="I11" s="116">
        <f t="shared" ref="I11:I27" si="2">+F11/E11*100</f>
        <v>100.28759390631241</v>
      </c>
    </row>
    <row r="12" spans="1:9" ht="15.95" customHeight="1" x14ac:dyDescent="0.25">
      <c r="A12" s="126" t="s">
        <v>268</v>
      </c>
      <c r="B12" s="30" t="s">
        <v>267</v>
      </c>
      <c r="C12" s="31">
        <v>101751.25</v>
      </c>
      <c r="D12" s="211">
        <v>174900</v>
      </c>
      <c r="E12" s="211">
        <v>174900</v>
      </c>
      <c r="F12" s="211">
        <v>176412.14</v>
      </c>
      <c r="G12" s="34">
        <f t="shared" si="0"/>
        <v>173.37589464502895</v>
      </c>
      <c r="H12" s="34">
        <f t="shared" si="1"/>
        <v>100.86457404230991</v>
      </c>
      <c r="I12" s="112">
        <f t="shared" si="2"/>
        <v>100.86457404230991</v>
      </c>
    </row>
    <row r="13" spans="1:9" ht="15.95" customHeight="1" x14ac:dyDescent="0.25">
      <c r="A13" s="126" t="s">
        <v>269</v>
      </c>
      <c r="B13" s="30" t="s">
        <v>270</v>
      </c>
      <c r="C13" s="31">
        <v>298994.05</v>
      </c>
      <c r="D13" s="211">
        <v>350890</v>
      </c>
      <c r="E13" s="211">
        <v>350890</v>
      </c>
      <c r="F13" s="211">
        <v>350890</v>
      </c>
      <c r="G13" s="34">
        <f t="shared" si="0"/>
        <v>117.35685041224065</v>
      </c>
      <c r="H13" s="34">
        <f t="shared" si="1"/>
        <v>100</v>
      </c>
      <c r="I13" s="112">
        <f t="shared" si="2"/>
        <v>100</v>
      </c>
    </row>
    <row r="14" spans="1:9" ht="15.95" customHeight="1" x14ac:dyDescent="0.25">
      <c r="A14" s="126" t="s">
        <v>271</v>
      </c>
      <c r="B14" s="30" t="s">
        <v>272</v>
      </c>
      <c r="C14" s="31">
        <v>1849153.99</v>
      </c>
      <c r="D14" s="211">
        <v>1055000</v>
      </c>
      <c r="E14" s="211">
        <v>1055000</v>
      </c>
      <c r="F14" s="211">
        <v>931247.27</v>
      </c>
      <c r="G14" s="34">
        <f t="shared" si="0"/>
        <v>50.360720363802692</v>
      </c>
      <c r="H14" s="34">
        <f t="shared" si="1"/>
        <v>88.269883412322287</v>
      </c>
      <c r="I14" s="112">
        <f t="shared" si="2"/>
        <v>88.269883412322287</v>
      </c>
    </row>
    <row r="15" spans="1:9" ht="15.95" customHeight="1" x14ac:dyDescent="0.25">
      <c r="A15" s="126" t="s">
        <v>273</v>
      </c>
      <c r="B15" s="30" t="s">
        <v>272</v>
      </c>
      <c r="C15" s="31">
        <v>1849153.99</v>
      </c>
      <c r="D15" s="211">
        <v>1055000</v>
      </c>
      <c r="E15" s="211">
        <v>1055000</v>
      </c>
      <c r="F15" s="211">
        <v>931247.27</v>
      </c>
      <c r="G15" s="34">
        <f t="shared" si="0"/>
        <v>50.360720363802692</v>
      </c>
      <c r="H15" s="34">
        <f t="shared" si="1"/>
        <v>88.269883412322287</v>
      </c>
      <c r="I15" s="112">
        <f t="shared" si="2"/>
        <v>88.269883412322287</v>
      </c>
    </row>
    <row r="16" spans="1:9" ht="15.95" customHeight="1" x14ac:dyDescent="0.25">
      <c r="A16" s="126" t="s">
        <v>274</v>
      </c>
      <c r="B16" s="30" t="s">
        <v>275</v>
      </c>
      <c r="C16" s="31">
        <v>26754916.100000001</v>
      </c>
      <c r="D16" s="211">
        <v>30302100</v>
      </c>
      <c r="E16" s="211">
        <v>30318300</v>
      </c>
      <c r="F16" s="211">
        <v>29985765.300000001</v>
      </c>
      <c r="G16" s="34">
        <f t="shared" si="0"/>
        <v>112.07572166522324</v>
      </c>
      <c r="H16" s="34">
        <f t="shared" si="1"/>
        <v>98.956063441147649</v>
      </c>
      <c r="I16" s="112">
        <f t="shared" si="2"/>
        <v>98.903188173479379</v>
      </c>
    </row>
    <row r="17" spans="1:9" ht="15.95" customHeight="1" x14ac:dyDescent="0.25">
      <c r="A17" s="126" t="s">
        <v>276</v>
      </c>
      <c r="B17" s="30" t="s">
        <v>277</v>
      </c>
      <c r="C17" s="31">
        <v>26754916.100000001</v>
      </c>
      <c r="D17" s="211">
        <v>30302100</v>
      </c>
      <c r="E17" s="211">
        <v>30318300</v>
      </c>
      <c r="F17" s="211">
        <v>29985765.300000001</v>
      </c>
      <c r="G17" s="34">
        <f t="shared" si="0"/>
        <v>112.07572166522324</v>
      </c>
      <c r="H17" s="34">
        <f t="shared" si="1"/>
        <v>98.956063441147649</v>
      </c>
      <c r="I17" s="112">
        <f t="shared" si="2"/>
        <v>98.903188173479379</v>
      </c>
    </row>
    <row r="18" spans="1:9" ht="15.95" customHeight="1" x14ac:dyDescent="0.25">
      <c r="A18" s="126" t="s">
        <v>278</v>
      </c>
      <c r="B18" s="30" t="s">
        <v>279</v>
      </c>
      <c r="C18" s="31">
        <v>1258557.3999999999</v>
      </c>
      <c r="D18" s="211">
        <v>1129500</v>
      </c>
      <c r="E18" s="211">
        <v>1318600</v>
      </c>
      <c r="F18" s="211">
        <v>1224756</v>
      </c>
      <c r="G18" s="34">
        <f t="shared" si="0"/>
        <v>97.31427426353379</v>
      </c>
      <c r="H18" s="34">
        <f t="shared" si="1"/>
        <v>108.43346613545816</v>
      </c>
      <c r="I18" s="112">
        <f t="shared" si="2"/>
        <v>92.883057788563633</v>
      </c>
    </row>
    <row r="19" spans="1:9" ht="15.95" customHeight="1" x14ac:dyDescent="0.25">
      <c r="A19" s="126" t="s">
        <v>280</v>
      </c>
      <c r="B19" s="30" t="s">
        <v>281</v>
      </c>
      <c r="C19" s="31">
        <v>17583.5</v>
      </c>
      <c r="D19" s="211">
        <v>27500</v>
      </c>
      <c r="E19" s="211">
        <v>47900</v>
      </c>
      <c r="F19" s="211">
        <v>70574</v>
      </c>
      <c r="G19" s="34">
        <f t="shared" si="0"/>
        <v>401.36491597236039</v>
      </c>
      <c r="H19" s="34">
        <f t="shared" si="1"/>
        <v>256.63272727272727</v>
      </c>
      <c r="I19" s="112">
        <f t="shared" si="2"/>
        <v>147.33611691022966</v>
      </c>
    </row>
    <row r="20" spans="1:9" ht="15.95" customHeight="1" x14ac:dyDescent="0.25">
      <c r="A20" s="126" t="s">
        <v>282</v>
      </c>
      <c r="B20" s="30" t="s">
        <v>283</v>
      </c>
      <c r="C20" s="31">
        <v>1144152.6000000001</v>
      </c>
      <c r="D20" s="211">
        <v>1000000</v>
      </c>
      <c r="E20" s="211">
        <v>1168700</v>
      </c>
      <c r="F20" s="211">
        <v>1150699.74</v>
      </c>
      <c r="G20" s="34">
        <f t="shared" si="0"/>
        <v>100.57222611739027</v>
      </c>
      <c r="H20" s="34">
        <f t="shared" si="1"/>
        <v>115.069974</v>
      </c>
      <c r="I20" s="112">
        <f t="shared" si="2"/>
        <v>98.45980491144006</v>
      </c>
    </row>
    <row r="21" spans="1:9" ht="15" hidden="1" customHeight="1" x14ac:dyDescent="0.25">
      <c r="A21" s="126" t="s">
        <v>284</v>
      </c>
      <c r="B21" s="30" t="s">
        <v>285</v>
      </c>
      <c r="C21" s="31">
        <v>0</v>
      </c>
      <c r="D21" s="211">
        <v>0</v>
      </c>
      <c r="E21" s="211">
        <v>0</v>
      </c>
      <c r="F21" s="211">
        <v>0</v>
      </c>
      <c r="G21" s="34" t="e">
        <f t="shared" si="0"/>
        <v>#DIV/0!</v>
      </c>
      <c r="H21" s="34" t="e">
        <f t="shared" si="1"/>
        <v>#DIV/0!</v>
      </c>
      <c r="I21" s="112" t="e">
        <f t="shared" si="2"/>
        <v>#DIV/0!</v>
      </c>
    </row>
    <row r="22" spans="1:9" ht="15.95" customHeight="1" x14ac:dyDescent="0.25">
      <c r="A22" s="126" t="s">
        <v>286</v>
      </c>
      <c r="B22" s="30" t="s">
        <v>287</v>
      </c>
      <c r="C22" s="31">
        <v>27289.52</v>
      </c>
      <c r="D22" s="211">
        <v>102000</v>
      </c>
      <c r="E22" s="211">
        <v>18000</v>
      </c>
      <c r="F22" s="211">
        <v>3482.26</v>
      </c>
      <c r="G22" s="34">
        <f t="shared" si="0"/>
        <v>12.760429644786717</v>
      </c>
      <c r="H22" s="34">
        <f t="shared" si="1"/>
        <v>3.413980392156863</v>
      </c>
      <c r="I22" s="112">
        <f t="shared" si="2"/>
        <v>19.34588888888889</v>
      </c>
    </row>
    <row r="23" spans="1:9" ht="15.95" customHeight="1" x14ac:dyDescent="0.25">
      <c r="A23" s="126" t="s">
        <v>288</v>
      </c>
      <c r="B23" s="30" t="s">
        <v>289</v>
      </c>
      <c r="C23" s="31">
        <v>69531.78</v>
      </c>
      <c r="D23" s="211">
        <v>0</v>
      </c>
      <c r="E23" s="211">
        <v>84000</v>
      </c>
      <c r="F23" s="211">
        <v>0</v>
      </c>
      <c r="G23" s="34">
        <f t="shared" si="0"/>
        <v>0</v>
      </c>
      <c r="H23" s="34"/>
      <c r="I23" s="112">
        <f t="shared" si="2"/>
        <v>0</v>
      </c>
    </row>
    <row r="24" spans="1:9" ht="15.95" customHeight="1" x14ac:dyDescent="0.25">
      <c r="A24" s="126" t="s">
        <v>290</v>
      </c>
      <c r="B24" s="30" t="s">
        <v>291</v>
      </c>
      <c r="C24" s="31">
        <v>83722.87</v>
      </c>
      <c r="D24" s="211">
        <v>100000</v>
      </c>
      <c r="E24" s="211">
        <v>106100</v>
      </c>
      <c r="F24" s="211">
        <v>131985.9</v>
      </c>
      <c r="G24" s="34">
        <f t="shared" si="0"/>
        <v>157.64617242576611</v>
      </c>
      <c r="H24" s="34">
        <f t="shared" si="1"/>
        <v>131.98589999999999</v>
      </c>
      <c r="I24" s="112">
        <f t="shared" si="2"/>
        <v>124.39764373232798</v>
      </c>
    </row>
    <row r="25" spans="1:9" ht="15.95" customHeight="1" x14ac:dyDescent="0.25">
      <c r="A25" s="126" t="s">
        <v>292</v>
      </c>
      <c r="B25" s="30" t="s">
        <v>291</v>
      </c>
      <c r="C25" s="31">
        <v>83722.87</v>
      </c>
      <c r="D25" s="211">
        <v>100000</v>
      </c>
      <c r="E25" s="211">
        <v>106100</v>
      </c>
      <c r="F25" s="211">
        <v>131985.9</v>
      </c>
      <c r="G25" s="34">
        <f t="shared" si="0"/>
        <v>157.64617242576611</v>
      </c>
      <c r="H25" s="34">
        <f t="shared" si="1"/>
        <v>131.98589999999999</v>
      </c>
      <c r="I25" s="112">
        <f t="shared" si="2"/>
        <v>124.39764373232798</v>
      </c>
    </row>
    <row r="26" spans="1:9" ht="15.95" customHeight="1" x14ac:dyDescent="0.25">
      <c r="A26" s="126" t="s">
        <v>293</v>
      </c>
      <c r="B26" s="30" t="s">
        <v>294</v>
      </c>
      <c r="C26" s="31">
        <v>1132.69</v>
      </c>
      <c r="D26" s="211">
        <v>500</v>
      </c>
      <c r="E26" s="211">
        <v>500</v>
      </c>
      <c r="F26" s="211">
        <v>232.6</v>
      </c>
      <c r="G26" s="34">
        <f t="shared" si="0"/>
        <v>20.535186149785023</v>
      </c>
      <c r="H26" s="34">
        <f t="shared" si="1"/>
        <v>46.52</v>
      </c>
      <c r="I26" s="112">
        <f t="shared" si="2"/>
        <v>46.52</v>
      </c>
    </row>
    <row r="27" spans="1:9" ht="15.95" customHeight="1" thickBot="1" x14ac:dyDescent="0.3">
      <c r="A27" s="127" t="s">
        <v>295</v>
      </c>
      <c r="B27" s="118" t="s">
        <v>294</v>
      </c>
      <c r="C27" s="119">
        <v>1132.69</v>
      </c>
      <c r="D27" s="212">
        <v>500</v>
      </c>
      <c r="E27" s="212">
        <v>500</v>
      </c>
      <c r="F27" s="212">
        <v>232.6</v>
      </c>
      <c r="G27" s="122">
        <f t="shared" si="0"/>
        <v>20.535186149785023</v>
      </c>
      <c r="H27" s="122">
        <f t="shared" si="1"/>
        <v>46.52</v>
      </c>
      <c r="I27" s="123">
        <f t="shared" si="2"/>
        <v>46.52</v>
      </c>
    </row>
    <row r="28" spans="1:9" ht="15" customHeight="1" x14ac:dyDescent="0.25">
      <c r="A28" s="60"/>
      <c r="B28" s="60"/>
      <c r="C28" s="61"/>
      <c r="D28" s="61"/>
      <c r="E28" s="61"/>
      <c r="F28" s="61"/>
      <c r="G28" s="3"/>
      <c r="H28" s="3"/>
      <c r="I28" s="3"/>
    </row>
    <row r="29" spans="1:9" ht="15" customHeight="1" x14ac:dyDescent="0.25">
      <c r="A29" s="60"/>
      <c r="B29" s="60"/>
      <c r="C29" s="61"/>
      <c r="D29" s="61"/>
      <c r="E29" s="61"/>
      <c r="F29" s="61"/>
      <c r="G29" s="3"/>
      <c r="H29" s="3"/>
      <c r="I29" s="3"/>
    </row>
    <row r="30" spans="1:9" ht="15" customHeight="1" x14ac:dyDescent="0.25">
      <c r="A30" s="275" t="s">
        <v>335</v>
      </c>
      <c r="B30" s="275"/>
      <c r="C30" s="275"/>
      <c r="D30" s="275"/>
      <c r="E30" s="275"/>
      <c r="F30" s="275"/>
      <c r="G30" s="275"/>
      <c r="H30" s="275"/>
      <c r="I30" s="275"/>
    </row>
    <row r="31" spans="1:9" ht="15" customHeight="1" thickBot="1" x14ac:dyDescent="0.3">
      <c r="A31" s="60"/>
      <c r="B31" s="60"/>
      <c r="C31" s="61"/>
      <c r="D31" s="61"/>
      <c r="E31" s="61"/>
      <c r="F31" s="61"/>
      <c r="G31" s="3"/>
      <c r="H31" s="3"/>
      <c r="I31" s="3"/>
    </row>
    <row r="32" spans="1:9" ht="24" customHeight="1" x14ac:dyDescent="0.25">
      <c r="A32" s="273" t="s">
        <v>296</v>
      </c>
      <c r="B32" s="274"/>
      <c r="C32" s="203" t="s">
        <v>7</v>
      </c>
      <c r="D32" s="159" t="s">
        <v>358</v>
      </c>
      <c r="E32" s="159" t="s">
        <v>359</v>
      </c>
      <c r="F32" s="159" t="s">
        <v>361</v>
      </c>
      <c r="G32" s="203" t="s">
        <v>8</v>
      </c>
      <c r="H32" s="108" t="s">
        <v>8</v>
      </c>
      <c r="I32" s="109" t="s">
        <v>8</v>
      </c>
    </row>
    <row r="33" spans="1:9" s="201" customFormat="1" ht="15" customHeight="1" thickBot="1" x14ac:dyDescent="0.3">
      <c r="A33" s="241" t="s">
        <v>9</v>
      </c>
      <c r="B33" s="232" t="s">
        <v>10</v>
      </c>
      <c r="C33" s="232" t="s">
        <v>11</v>
      </c>
      <c r="D33" s="245" t="s">
        <v>12</v>
      </c>
      <c r="E33" s="246" t="s">
        <v>13</v>
      </c>
      <c r="F33" s="246" t="s">
        <v>14</v>
      </c>
      <c r="G33" s="232" t="s">
        <v>15</v>
      </c>
      <c r="H33" s="232" t="s">
        <v>16</v>
      </c>
      <c r="I33" s="243" t="s">
        <v>17</v>
      </c>
    </row>
    <row r="34" spans="1:9" ht="18" customHeight="1" thickTop="1" thickBot="1" x14ac:dyDescent="0.3">
      <c r="A34" s="240"/>
      <c r="B34" s="48" t="s">
        <v>23</v>
      </c>
      <c r="C34" s="49">
        <v>28944146.890000001</v>
      </c>
      <c r="D34" s="244">
        <v>33112890</v>
      </c>
      <c r="E34" s="244">
        <v>33324290</v>
      </c>
      <c r="F34" s="244">
        <v>31466968.960000001</v>
      </c>
      <c r="G34" s="51">
        <f t="shared" ref="G34:G51" si="3">+F34/C34*100</f>
        <v>108.71617353100021</v>
      </c>
      <c r="H34" s="51">
        <f t="shared" ref="H34:H51" si="4">+F34/D34*100</f>
        <v>95.029364576755455</v>
      </c>
      <c r="I34" s="242">
        <f t="shared" ref="I34:I51" si="5">+F34/E34*100</f>
        <v>94.426524796177205</v>
      </c>
    </row>
    <row r="35" spans="1:9" ht="15.95" customHeight="1" thickTop="1" x14ac:dyDescent="0.25">
      <c r="A35" s="125" t="s">
        <v>266</v>
      </c>
      <c r="B35" s="24" t="s">
        <v>267</v>
      </c>
      <c r="C35" s="25">
        <v>392895.3</v>
      </c>
      <c r="D35" s="210">
        <v>525790</v>
      </c>
      <c r="E35" s="210">
        <v>525790</v>
      </c>
      <c r="F35" s="210">
        <v>527302.99</v>
      </c>
      <c r="G35" s="28">
        <f t="shared" si="3"/>
        <v>134.20954386575764</v>
      </c>
      <c r="H35" s="28">
        <f t="shared" si="4"/>
        <v>100.28775556781224</v>
      </c>
      <c r="I35" s="116">
        <f t="shared" si="5"/>
        <v>100.28775556781224</v>
      </c>
    </row>
    <row r="36" spans="1:9" ht="15.95" customHeight="1" x14ac:dyDescent="0.25">
      <c r="A36" s="126" t="s">
        <v>268</v>
      </c>
      <c r="B36" s="30" t="s">
        <v>267</v>
      </c>
      <c r="C36" s="31">
        <v>93901.25</v>
      </c>
      <c r="D36" s="211">
        <v>174900</v>
      </c>
      <c r="E36" s="211">
        <v>174900</v>
      </c>
      <c r="F36" s="211">
        <v>176412.99</v>
      </c>
      <c r="G36" s="34">
        <f t="shared" si="3"/>
        <v>187.87075784401165</v>
      </c>
      <c r="H36" s="34">
        <f t="shared" si="4"/>
        <v>100.86506003430532</v>
      </c>
      <c r="I36" s="112">
        <f t="shared" si="5"/>
        <v>100.86506003430532</v>
      </c>
    </row>
    <row r="37" spans="1:9" ht="15.95" customHeight="1" x14ac:dyDescent="0.25">
      <c r="A37" s="126" t="s">
        <v>269</v>
      </c>
      <c r="B37" s="30" t="s">
        <v>270</v>
      </c>
      <c r="C37" s="31">
        <v>298994.05</v>
      </c>
      <c r="D37" s="211">
        <v>350890</v>
      </c>
      <c r="E37" s="211">
        <v>350890</v>
      </c>
      <c r="F37" s="211">
        <v>350890</v>
      </c>
      <c r="G37" s="34">
        <f t="shared" si="3"/>
        <v>117.35685041224065</v>
      </c>
      <c r="H37" s="34">
        <f t="shared" si="4"/>
        <v>100</v>
      </c>
      <c r="I37" s="112">
        <f t="shared" si="5"/>
        <v>100</v>
      </c>
    </row>
    <row r="38" spans="1:9" ht="15.95" customHeight="1" x14ac:dyDescent="0.25">
      <c r="A38" s="126" t="s">
        <v>271</v>
      </c>
      <c r="B38" s="30" t="s">
        <v>272</v>
      </c>
      <c r="C38" s="31">
        <v>1692231.37</v>
      </c>
      <c r="D38" s="211">
        <v>1055000</v>
      </c>
      <c r="E38" s="211">
        <v>1055000</v>
      </c>
      <c r="F38" s="211">
        <v>691497.79</v>
      </c>
      <c r="G38" s="34">
        <f t="shared" si="3"/>
        <v>40.863075951605836</v>
      </c>
      <c r="H38" s="34">
        <f t="shared" si="4"/>
        <v>65.544814218009478</v>
      </c>
      <c r="I38" s="112">
        <f t="shared" si="5"/>
        <v>65.544814218009478</v>
      </c>
    </row>
    <row r="39" spans="1:9" ht="15.95" customHeight="1" x14ac:dyDescent="0.25">
      <c r="A39" s="126" t="s">
        <v>273</v>
      </c>
      <c r="B39" s="30" t="s">
        <v>272</v>
      </c>
      <c r="C39" s="31">
        <v>1692231.37</v>
      </c>
      <c r="D39" s="211">
        <v>1055000</v>
      </c>
      <c r="E39" s="211">
        <v>1055000</v>
      </c>
      <c r="F39" s="211">
        <v>691497.79</v>
      </c>
      <c r="G39" s="34">
        <f t="shared" si="3"/>
        <v>40.863075951605836</v>
      </c>
      <c r="H39" s="34">
        <f t="shared" si="4"/>
        <v>65.544814218009478</v>
      </c>
      <c r="I39" s="112">
        <f t="shared" si="5"/>
        <v>65.544814218009478</v>
      </c>
    </row>
    <row r="40" spans="1:9" ht="15.95" customHeight="1" x14ac:dyDescent="0.25">
      <c r="A40" s="126" t="s">
        <v>274</v>
      </c>
      <c r="B40" s="30" t="s">
        <v>275</v>
      </c>
      <c r="C40" s="31">
        <v>25647834.399999999</v>
      </c>
      <c r="D40" s="211">
        <v>30302100</v>
      </c>
      <c r="E40" s="211">
        <v>30318300</v>
      </c>
      <c r="F40" s="211">
        <v>29116642.969999999</v>
      </c>
      <c r="G40" s="34">
        <f t="shared" si="3"/>
        <v>113.52476203604934</v>
      </c>
      <c r="H40" s="34">
        <f t="shared" si="4"/>
        <v>96.087871698661147</v>
      </c>
      <c r="I40" s="112">
        <f t="shared" si="5"/>
        <v>96.036528994039898</v>
      </c>
    </row>
    <row r="41" spans="1:9" ht="15.95" customHeight="1" x14ac:dyDescent="0.25">
      <c r="A41" s="126" t="s">
        <v>276</v>
      </c>
      <c r="B41" s="30" t="s">
        <v>277</v>
      </c>
      <c r="C41" s="31">
        <v>25647834.399999999</v>
      </c>
      <c r="D41" s="211">
        <v>30302100</v>
      </c>
      <c r="E41" s="211">
        <v>30318300</v>
      </c>
      <c r="F41" s="211">
        <v>29116642.969999999</v>
      </c>
      <c r="G41" s="34">
        <f t="shared" si="3"/>
        <v>113.52476203604934</v>
      </c>
      <c r="H41" s="34">
        <f t="shared" si="4"/>
        <v>96.087871698661147</v>
      </c>
      <c r="I41" s="112">
        <f t="shared" si="5"/>
        <v>96.036528994039898</v>
      </c>
    </row>
    <row r="42" spans="1:9" ht="15.95" customHeight="1" x14ac:dyDescent="0.25">
      <c r="A42" s="126" t="s">
        <v>278</v>
      </c>
      <c r="B42" s="30" t="s">
        <v>279</v>
      </c>
      <c r="C42" s="31">
        <v>1131330.26</v>
      </c>
      <c r="D42" s="211">
        <v>1129500</v>
      </c>
      <c r="E42" s="211">
        <v>1318600</v>
      </c>
      <c r="F42" s="211">
        <v>998126.88</v>
      </c>
      <c r="G42" s="34">
        <f t="shared" si="3"/>
        <v>88.225950926124781</v>
      </c>
      <c r="H42" s="34">
        <f t="shared" si="4"/>
        <v>88.368913678618853</v>
      </c>
      <c r="I42" s="112">
        <f t="shared" si="5"/>
        <v>75.695956317306241</v>
      </c>
    </row>
    <row r="43" spans="1:9" ht="15.95" customHeight="1" x14ac:dyDescent="0.25">
      <c r="A43" s="126" t="s">
        <v>280</v>
      </c>
      <c r="B43" s="30" t="s">
        <v>281</v>
      </c>
      <c r="C43" s="31">
        <v>13325.86</v>
      </c>
      <c r="D43" s="211">
        <v>27500</v>
      </c>
      <c r="E43" s="211">
        <v>47900</v>
      </c>
      <c r="F43" s="211">
        <v>73089.13</v>
      </c>
      <c r="G43" s="34">
        <f t="shared" si="3"/>
        <v>548.47589573956202</v>
      </c>
      <c r="H43" s="34">
        <f t="shared" si="4"/>
        <v>265.77865454545457</v>
      </c>
      <c r="I43" s="112">
        <f t="shared" si="5"/>
        <v>152.5869102296451</v>
      </c>
    </row>
    <row r="44" spans="1:9" ht="15.95" customHeight="1" x14ac:dyDescent="0.25">
      <c r="A44" s="126" t="s">
        <v>282</v>
      </c>
      <c r="B44" s="30" t="s">
        <v>283</v>
      </c>
      <c r="C44" s="31">
        <v>950835.94</v>
      </c>
      <c r="D44" s="211">
        <v>1000000</v>
      </c>
      <c r="E44" s="211">
        <v>1168700</v>
      </c>
      <c r="F44" s="211">
        <v>847893.17</v>
      </c>
      <c r="G44" s="34">
        <f t="shared" si="3"/>
        <v>89.173445631430397</v>
      </c>
      <c r="H44" s="34">
        <f t="shared" si="4"/>
        <v>84.789317000000011</v>
      </c>
      <c r="I44" s="112">
        <f t="shared" si="5"/>
        <v>72.550112946008397</v>
      </c>
    </row>
    <row r="45" spans="1:9" ht="15.95" hidden="1" customHeight="1" x14ac:dyDescent="0.25">
      <c r="A45" s="126" t="s">
        <v>284</v>
      </c>
      <c r="B45" s="30" t="s">
        <v>285</v>
      </c>
      <c r="C45" s="31">
        <v>0</v>
      </c>
      <c r="D45" s="211"/>
      <c r="E45" s="211">
        <v>0</v>
      </c>
      <c r="F45" s="211">
        <v>0</v>
      </c>
      <c r="G45" s="34" t="e">
        <f t="shared" si="3"/>
        <v>#DIV/0!</v>
      </c>
      <c r="H45" s="34" t="e">
        <f t="shared" si="4"/>
        <v>#DIV/0!</v>
      </c>
      <c r="I45" s="112" t="e">
        <f t="shared" si="5"/>
        <v>#DIV/0!</v>
      </c>
    </row>
    <row r="46" spans="1:9" ht="15.95" customHeight="1" x14ac:dyDescent="0.25">
      <c r="A46" s="126" t="s">
        <v>286</v>
      </c>
      <c r="B46" s="30" t="s">
        <v>287</v>
      </c>
      <c r="C46" s="31">
        <v>75289.72</v>
      </c>
      <c r="D46" s="211">
        <v>102000</v>
      </c>
      <c r="E46" s="211">
        <v>18000</v>
      </c>
      <c r="F46" s="211">
        <v>20829.38</v>
      </c>
      <c r="G46" s="34">
        <f t="shared" si="3"/>
        <v>27.665636158561885</v>
      </c>
      <c r="H46" s="34">
        <f t="shared" si="4"/>
        <v>20.420960784313728</v>
      </c>
      <c r="I46" s="112">
        <f t="shared" si="5"/>
        <v>115.71877777777779</v>
      </c>
    </row>
    <row r="47" spans="1:9" ht="15.95" customHeight="1" x14ac:dyDescent="0.25">
      <c r="A47" s="126" t="s">
        <v>288</v>
      </c>
      <c r="B47" s="30" t="s">
        <v>289</v>
      </c>
      <c r="C47" s="31">
        <v>91878.74</v>
      </c>
      <c r="D47" s="211">
        <v>0</v>
      </c>
      <c r="E47" s="211">
        <v>84000</v>
      </c>
      <c r="F47" s="211">
        <v>56315.199999999997</v>
      </c>
      <c r="G47" s="34">
        <f t="shared" si="3"/>
        <v>61.292960700157614</v>
      </c>
      <c r="H47" s="34"/>
      <c r="I47" s="112">
        <f t="shared" si="5"/>
        <v>67.04190476190476</v>
      </c>
    </row>
    <row r="48" spans="1:9" ht="15.95" customHeight="1" x14ac:dyDescent="0.25">
      <c r="A48" s="126" t="s">
        <v>290</v>
      </c>
      <c r="B48" s="30" t="s">
        <v>291</v>
      </c>
      <c r="C48" s="31">
        <v>78722.87</v>
      </c>
      <c r="D48" s="211">
        <v>100000</v>
      </c>
      <c r="E48" s="211">
        <v>106100</v>
      </c>
      <c r="F48" s="211">
        <v>133165.73000000001</v>
      </c>
      <c r="G48" s="34">
        <f t="shared" si="3"/>
        <v>169.15761582371175</v>
      </c>
      <c r="H48" s="34">
        <f t="shared" si="4"/>
        <v>133.16573</v>
      </c>
      <c r="I48" s="112">
        <f t="shared" si="5"/>
        <v>125.50964184731386</v>
      </c>
    </row>
    <row r="49" spans="1:9" ht="15.95" customHeight="1" x14ac:dyDescent="0.25">
      <c r="A49" s="126" t="s">
        <v>292</v>
      </c>
      <c r="B49" s="30" t="s">
        <v>291</v>
      </c>
      <c r="C49" s="31">
        <v>78722.87</v>
      </c>
      <c r="D49" s="211">
        <v>100000</v>
      </c>
      <c r="E49" s="211">
        <v>106100</v>
      </c>
      <c r="F49" s="211">
        <v>133165.73000000001</v>
      </c>
      <c r="G49" s="34">
        <f t="shared" si="3"/>
        <v>169.15761582371175</v>
      </c>
      <c r="H49" s="34">
        <f t="shared" si="4"/>
        <v>133.16573</v>
      </c>
      <c r="I49" s="112">
        <f t="shared" si="5"/>
        <v>125.50964184731386</v>
      </c>
    </row>
    <row r="50" spans="1:9" ht="15.95" customHeight="1" x14ac:dyDescent="0.25">
      <c r="A50" s="126" t="s">
        <v>293</v>
      </c>
      <c r="B50" s="30" t="s">
        <v>294</v>
      </c>
      <c r="C50" s="31">
        <v>1132.69</v>
      </c>
      <c r="D50" s="211">
        <v>500</v>
      </c>
      <c r="E50" s="211">
        <v>500</v>
      </c>
      <c r="F50" s="211">
        <v>232.6</v>
      </c>
      <c r="G50" s="34">
        <f t="shared" si="3"/>
        <v>20.535186149785023</v>
      </c>
      <c r="H50" s="34">
        <f t="shared" si="4"/>
        <v>46.52</v>
      </c>
      <c r="I50" s="112">
        <f t="shared" si="5"/>
        <v>46.52</v>
      </c>
    </row>
    <row r="51" spans="1:9" ht="15.95" customHeight="1" thickBot="1" x14ac:dyDescent="0.3">
      <c r="A51" s="127" t="s">
        <v>295</v>
      </c>
      <c r="B51" s="118" t="s">
        <v>294</v>
      </c>
      <c r="C51" s="119">
        <v>1132.69</v>
      </c>
      <c r="D51" s="212">
        <v>500</v>
      </c>
      <c r="E51" s="212">
        <v>500</v>
      </c>
      <c r="F51" s="212">
        <v>232.6</v>
      </c>
      <c r="G51" s="122">
        <f t="shared" si="3"/>
        <v>20.535186149785023</v>
      </c>
      <c r="H51" s="122">
        <f t="shared" si="4"/>
        <v>46.52</v>
      </c>
      <c r="I51" s="123">
        <f t="shared" si="5"/>
        <v>46.52</v>
      </c>
    </row>
    <row r="52" spans="1:9" x14ac:dyDescent="0.25">
      <c r="C52" s="62"/>
      <c r="D52" s="62"/>
      <c r="E52" s="62"/>
      <c r="F52" s="62"/>
    </row>
  </sheetData>
  <mergeCells count="7">
    <mergeCell ref="A30:I30"/>
    <mergeCell ref="A32:B32"/>
    <mergeCell ref="A1:B1"/>
    <mergeCell ref="A2:B2"/>
    <mergeCell ref="A4:I4"/>
    <mergeCell ref="A6:I6"/>
    <mergeCell ref="A8:B8"/>
  </mergeCells>
  <pageMargins left="0.7" right="0.7" top="0.75" bottom="0.75" header="0.3" footer="0.3"/>
  <pageSetup paperSize="9" scale="75" fitToHeight="0" orientation="landscape" verticalDpi="0" r:id="rId1"/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2:I17"/>
  <sheetViews>
    <sheetView workbookViewId="0">
      <selection activeCell="G33" sqref="G33"/>
    </sheetView>
  </sheetViews>
  <sheetFormatPr defaultRowHeight="15" x14ac:dyDescent="0.25"/>
  <cols>
    <col min="1" max="1" width="12.7109375" customWidth="1"/>
    <col min="2" max="2" width="28.28515625" customWidth="1"/>
    <col min="3" max="9" width="15.7109375" customWidth="1"/>
  </cols>
  <sheetData>
    <row r="2" spans="1:9" ht="15" customHeight="1" x14ac:dyDescent="0.25">
      <c r="A2" s="272"/>
      <c r="B2" s="272"/>
      <c r="I2" s="3" t="s">
        <v>297</v>
      </c>
    </row>
    <row r="3" spans="1:9" x14ac:dyDescent="0.25">
      <c r="A3" s="13"/>
      <c r="B3" s="13"/>
    </row>
    <row r="4" spans="1:9" ht="15" customHeight="1" x14ac:dyDescent="0.25">
      <c r="A4" s="275" t="s">
        <v>357</v>
      </c>
      <c r="B4" s="275"/>
      <c r="C4" s="275"/>
      <c r="D4" s="275"/>
      <c r="E4" s="275"/>
      <c r="F4" s="275"/>
      <c r="G4" s="275"/>
      <c r="H4" s="275"/>
      <c r="I4" s="275"/>
    </row>
    <row r="5" spans="1:9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x14ac:dyDescent="0.25">
      <c r="A6" s="275" t="s">
        <v>298</v>
      </c>
      <c r="B6" s="275"/>
      <c r="C6" s="275"/>
      <c r="D6" s="275"/>
      <c r="E6" s="275"/>
      <c r="F6" s="275"/>
      <c r="G6" s="275"/>
      <c r="H6" s="275"/>
      <c r="I6" s="275"/>
    </row>
    <row r="7" spans="1:9" x14ac:dyDescent="0.25">
      <c r="A7" s="56"/>
      <c r="B7" s="56"/>
      <c r="C7" s="56"/>
      <c r="D7" s="56"/>
      <c r="E7" s="56"/>
      <c r="F7" s="56"/>
      <c r="G7" s="56"/>
      <c r="H7" s="56"/>
      <c r="I7" s="56"/>
    </row>
    <row r="8" spans="1:9" ht="15" customHeight="1" x14ac:dyDescent="0.25">
      <c r="A8" s="275" t="s">
        <v>299</v>
      </c>
      <c r="B8" s="275"/>
      <c r="C8" s="275"/>
      <c r="D8" s="275"/>
      <c r="E8" s="275"/>
      <c r="F8" s="275"/>
      <c r="G8" s="275"/>
      <c r="H8" s="275"/>
      <c r="I8" s="275"/>
    </row>
    <row r="9" spans="1:9" x14ac:dyDescent="0.25">
      <c r="A9" s="56"/>
      <c r="B9" s="56"/>
      <c r="C9" s="56"/>
      <c r="D9" s="56"/>
      <c r="E9" s="56"/>
      <c r="F9" s="56"/>
      <c r="G9" s="56"/>
      <c r="H9" s="56"/>
      <c r="I9" s="56"/>
    </row>
    <row r="10" spans="1:9" ht="15" customHeight="1" x14ac:dyDescent="0.25">
      <c r="A10" s="275" t="s">
        <v>300</v>
      </c>
      <c r="B10" s="275"/>
      <c r="C10" s="275"/>
      <c r="D10" s="275"/>
      <c r="E10" s="275"/>
      <c r="F10" s="275"/>
      <c r="G10" s="275"/>
      <c r="H10" s="275"/>
      <c r="I10" s="275"/>
    </row>
    <row r="11" spans="1:9" ht="15.75" thickBot="1" x14ac:dyDescent="0.3"/>
    <row r="12" spans="1:9" ht="25.5" customHeight="1" x14ac:dyDescent="0.25">
      <c r="A12" s="270" t="s">
        <v>5</v>
      </c>
      <c r="B12" s="271"/>
      <c r="C12" s="15" t="s">
        <v>7</v>
      </c>
      <c r="D12" s="159" t="s">
        <v>358</v>
      </c>
      <c r="E12" s="159" t="s">
        <v>359</v>
      </c>
      <c r="F12" s="159" t="s">
        <v>361</v>
      </c>
      <c r="G12" s="15" t="s">
        <v>8</v>
      </c>
      <c r="H12" s="16" t="s">
        <v>8</v>
      </c>
      <c r="I12" s="17" t="s">
        <v>8</v>
      </c>
    </row>
    <row r="13" spans="1:9" s="201" customFormat="1" ht="13.5" customHeight="1" thickBot="1" x14ac:dyDescent="0.3">
      <c r="A13" s="231" t="s">
        <v>9</v>
      </c>
      <c r="B13" s="232" t="s">
        <v>10</v>
      </c>
      <c r="C13" s="232" t="s">
        <v>11</v>
      </c>
      <c r="D13" s="245" t="s">
        <v>12</v>
      </c>
      <c r="E13" s="246" t="s">
        <v>13</v>
      </c>
      <c r="F13" s="246" t="s">
        <v>14</v>
      </c>
      <c r="G13" s="232" t="s">
        <v>15</v>
      </c>
      <c r="H13" s="232" t="s">
        <v>16</v>
      </c>
      <c r="I13" s="250" t="s">
        <v>17</v>
      </c>
    </row>
    <row r="14" spans="1:9" ht="20.100000000000001" customHeight="1" thickTop="1" thickBot="1" x14ac:dyDescent="0.3">
      <c r="A14" s="247"/>
      <c r="B14" s="48" t="s">
        <v>23</v>
      </c>
      <c r="C14" s="248">
        <f>+C15</f>
        <v>28944146.890000001</v>
      </c>
      <c r="D14" s="49">
        <v>33112890</v>
      </c>
      <c r="E14" s="248">
        <v>33324290</v>
      </c>
      <c r="F14" s="248">
        <f>+F15</f>
        <v>31466968.960000001</v>
      </c>
      <c r="G14" s="50">
        <f>+F14/C14*100</f>
        <v>108.71617353100021</v>
      </c>
      <c r="H14" s="51">
        <f>+F14/D14*100</f>
        <v>95.029364576755455</v>
      </c>
      <c r="I14" s="249">
        <f>+F14/E14*100</f>
        <v>94.426524796177205</v>
      </c>
    </row>
    <row r="15" spans="1:9" ht="20.100000000000001" customHeight="1" thickTop="1" x14ac:dyDescent="0.25">
      <c r="A15" s="57" t="s">
        <v>301</v>
      </c>
      <c r="B15" s="24" t="s">
        <v>302</v>
      </c>
      <c r="C15" s="25">
        <f>+C16+C17</f>
        <v>28944146.890000001</v>
      </c>
      <c r="D15" s="25">
        <v>33112890</v>
      </c>
      <c r="E15" s="214">
        <v>33324290</v>
      </c>
      <c r="F15" s="25">
        <v>31466968.960000001</v>
      </c>
      <c r="G15" s="27">
        <f>+F15/C15*100</f>
        <v>108.71617353100021</v>
      </c>
      <c r="H15" s="28">
        <f>+F15/D15*100</f>
        <v>95.029364576755455</v>
      </c>
      <c r="I15" s="29">
        <f>+F15/E15*100</f>
        <v>94.426524796177205</v>
      </c>
    </row>
    <row r="16" spans="1:9" ht="20.100000000000001" customHeight="1" x14ac:dyDescent="0.25">
      <c r="A16" s="58" t="s">
        <v>303</v>
      </c>
      <c r="B16" s="30" t="s">
        <v>304</v>
      </c>
      <c r="C16" s="31">
        <v>19900</v>
      </c>
      <c r="D16" s="31">
        <v>84900</v>
      </c>
      <c r="E16" s="36">
        <v>84900</v>
      </c>
      <c r="F16" s="31">
        <v>84899.99</v>
      </c>
      <c r="G16" s="33">
        <f>+F16/C16*100</f>
        <v>426.6331155778895</v>
      </c>
      <c r="H16" s="34">
        <f>+F16/D16*100</f>
        <v>99.999988221436979</v>
      </c>
      <c r="I16" s="35">
        <f>+F16/E16*100</f>
        <v>99.999988221436979</v>
      </c>
    </row>
    <row r="17" spans="1:9" ht="20.100000000000001" customHeight="1" thickBot="1" x14ac:dyDescent="0.3">
      <c r="A17" s="59" t="s">
        <v>305</v>
      </c>
      <c r="B17" s="38" t="s">
        <v>306</v>
      </c>
      <c r="C17" s="39">
        <v>28924246.890000001</v>
      </c>
      <c r="D17" s="39">
        <v>33027990</v>
      </c>
      <c r="E17" s="215">
        <v>33239390</v>
      </c>
      <c r="F17" s="39">
        <v>31382068.969999999</v>
      </c>
      <c r="G17" s="40">
        <f>+F17/C17*100</f>
        <v>108.49744537635566</v>
      </c>
      <c r="H17" s="41">
        <f>+F17/D17*100</f>
        <v>95.016587355149369</v>
      </c>
      <c r="I17" s="42">
        <f>+F17/E17*100</f>
        <v>94.412289064269828</v>
      </c>
    </row>
  </sheetData>
  <mergeCells count="6">
    <mergeCell ref="A10:I10"/>
    <mergeCell ref="A12:B12"/>
    <mergeCell ref="A2:B2"/>
    <mergeCell ref="A4:I4"/>
    <mergeCell ref="A6:I6"/>
    <mergeCell ref="A8:I8"/>
  </mergeCells>
  <pageMargins left="0.7" right="0.7" top="0.75" bottom="0.75" header="0.3" footer="0.3"/>
  <pageSetup paperSize="9" scale="8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J21"/>
  <sheetViews>
    <sheetView workbookViewId="0">
      <selection activeCell="M8" sqref="M8"/>
    </sheetView>
  </sheetViews>
  <sheetFormatPr defaultRowHeight="15" x14ac:dyDescent="0.25"/>
  <cols>
    <col min="1" max="1" width="5" customWidth="1"/>
    <col min="2" max="2" width="4.5703125" customWidth="1"/>
    <col min="3" max="3" width="36.85546875" customWidth="1"/>
    <col min="4" max="10" width="15.7109375" customWidth="1"/>
  </cols>
  <sheetData>
    <row r="1" spans="1:10" ht="15" customHeight="1" x14ac:dyDescent="0.25">
      <c r="A1" s="272"/>
      <c r="B1" s="272"/>
      <c r="C1" s="272"/>
      <c r="D1" s="3"/>
      <c r="E1" s="3"/>
      <c r="F1" s="3"/>
      <c r="G1" s="3"/>
      <c r="H1" s="3"/>
      <c r="I1" s="3"/>
      <c r="J1" s="3" t="s">
        <v>307</v>
      </c>
    </row>
    <row r="2" spans="1:10" x14ac:dyDescent="0.25">
      <c r="A2" s="13"/>
      <c r="B2" s="13"/>
      <c r="C2" s="13"/>
      <c r="D2" s="3"/>
      <c r="E2" s="54"/>
      <c r="F2" s="54"/>
      <c r="G2" s="3"/>
      <c r="H2" s="3"/>
      <c r="I2" s="3"/>
      <c r="J2" s="3"/>
    </row>
    <row r="3" spans="1:10" ht="15" customHeight="1" x14ac:dyDescent="0.25">
      <c r="A3" s="275" t="s">
        <v>357</v>
      </c>
      <c r="B3" s="275"/>
      <c r="C3" s="275"/>
      <c r="D3" s="275"/>
      <c r="E3" s="275"/>
      <c r="F3" s="275"/>
      <c r="G3" s="275"/>
      <c r="H3" s="275"/>
      <c r="I3" s="275"/>
      <c r="J3" s="275"/>
    </row>
    <row r="4" spans="1:10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5" customHeight="1" x14ac:dyDescent="0.25">
      <c r="A5" s="286" t="s">
        <v>308</v>
      </c>
      <c r="B5" s="286"/>
      <c r="C5" s="286"/>
      <c r="D5" s="286"/>
      <c r="E5" s="286"/>
      <c r="F5" s="286"/>
      <c r="G5" s="286"/>
      <c r="H5" s="286"/>
      <c r="I5" s="286"/>
      <c r="J5" s="286"/>
    </row>
    <row r="6" spans="1:10" x14ac:dyDescent="0.25">
      <c r="A6" s="63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5">
      <c r="A7" s="285" t="s">
        <v>309</v>
      </c>
      <c r="B7" s="285"/>
      <c r="C7" s="285"/>
      <c r="D7" s="285"/>
      <c r="E7" s="285"/>
      <c r="F7" s="285"/>
      <c r="G7" s="285"/>
      <c r="H7" s="285"/>
      <c r="I7" s="285"/>
      <c r="J7" s="285"/>
    </row>
    <row r="8" spans="1:10" ht="15.75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4.95" customHeight="1" x14ac:dyDescent="0.25">
      <c r="A9" s="280" t="s">
        <v>5</v>
      </c>
      <c r="B9" s="281"/>
      <c r="C9" s="282" t="s">
        <v>6</v>
      </c>
      <c r="D9" s="205" t="s">
        <v>7</v>
      </c>
      <c r="E9" s="159" t="s">
        <v>358</v>
      </c>
      <c r="F9" s="159" t="s">
        <v>359</v>
      </c>
      <c r="G9" s="159" t="s">
        <v>361</v>
      </c>
      <c r="H9" s="132" t="s">
        <v>8</v>
      </c>
      <c r="I9" s="133" t="s">
        <v>8</v>
      </c>
      <c r="J9" s="134" t="s">
        <v>8</v>
      </c>
    </row>
    <row r="10" spans="1:10" ht="15.75" thickBot="1" x14ac:dyDescent="0.3">
      <c r="A10" s="283" t="s">
        <v>9</v>
      </c>
      <c r="B10" s="284" t="s">
        <v>10</v>
      </c>
      <c r="C10" s="135" t="s">
        <v>10</v>
      </c>
      <c r="D10" s="135">
        <v>3</v>
      </c>
      <c r="E10" s="135" t="s">
        <v>12</v>
      </c>
      <c r="F10" s="135" t="s">
        <v>13</v>
      </c>
      <c r="G10" s="135" t="s">
        <v>14</v>
      </c>
      <c r="H10" s="135" t="s">
        <v>15</v>
      </c>
      <c r="I10" s="135" t="s">
        <v>16</v>
      </c>
      <c r="J10" s="136" t="s">
        <v>17</v>
      </c>
    </row>
    <row r="11" spans="1:10" ht="15.95" customHeight="1" thickTop="1" x14ac:dyDescent="0.25">
      <c r="A11" s="276">
        <v>8</v>
      </c>
      <c r="B11" s="277"/>
      <c r="C11" s="65" t="s">
        <v>310</v>
      </c>
      <c r="D11" s="26">
        <v>0</v>
      </c>
      <c r="E11" s="25">
        <v>0</v>
      </c>
      <c r="F11" s="25">
        <v>0</v>
      </c>
      <c r="G11" s="25">
        <v>0</v>
      </c>
      <c r="H11" s="28">
        <v>0</v>
      </c>
      <c r="I11" s="28">
        <v>0</v>
      </c>
      <c r="J11" s="116">
        <v>0</v>
      </c>
    </row>
    <row r="12" spans="1:10" ht="15.95" customHeight="1" thickBot="1" x14ac:dyDescent="0.3">
      <c r="A12" s="278">
        <v>5</v>
      </c>
      <c r="B12" s="279"/>
      <c r="C12" s="128" t="s">
        <v>311</v>
      </c>
      <c r="D12" s="120">
        <v>0</v>
      </c>
      <c r="E12" s="119">
        <v>0</v>
      </c>
      <c r="F12" s="119">
        <v>0</v>
      </c>
      <c r="G12" s="119">
        <v>0</v>
      </c>
      <c r="H12" s="122">
        <v>0</v>
      </c>
      <c r="I12" s="122">
        <v>0</v>
      </c>
      <c r="J12" s="123">
        <v>0</v>
      </c>
    </row>
    <row r="15" spans="1:10" x14ac:dyDescent="0.25">
      <c r="A15" s="285" t="s">
        <v>312</v>
      </c>
      <c r="B15" s="285"/>
      <c r="C15" s="285"/>
      <c r="D15" s="285"/>
      <c r="E15" s="285"/>
      <c r="F15" s="285"/>
      <c r="G15" s="285"/>
      <c r="H15" s="285"/>
      <c r="I15" s="285"/>
      <c r="J15" s="285"/>
    </row>
    <row r="17" spans="1:10" ht="15.75" thickBot="1" x14ac:dyDescent="0.3"/>
    <row r="18" spans="1:10" ht="24.95" customHeight="1" x14ac:dyDescent="0.25">
      <c r="A18" s="280" t="s">
        <v>5</v>
      </c>
      <c r="B18" s="281"/>
      <c r="C18" s="282" t="s">
        <v>6</v>
      </c>
      <c r="D18" s="205" t="s">
        <v>7</v>
      </c>
      <c r="E18" s="159" t="s">
        <v>358</v>
      </c>
      <c r="F18" s="159" t="s">
        <v>359</v>
      </c>
      <c r="G18" s="159" t="s">
        <v>361</v>
      </c>
      <c r="H18" s="132" t="s">
        <v>8</v>
      </c>
      <c r="I18" s="133" t="s">
        <v>8</v>
      </c>
      <c r="J18" s="134" t="s">
        <v>8</v>
      </c>
    </row>
    <row r="19" spans="1:10" ht="15.75" thickBot="1" x14ac:dyDescent="0.3">
      <c r="A19" s="283" t="s">
        <v>9</v>
      </c>
      <c r="B19" s="284" t="s">
        <v>10</v>
      </c>
      <c r="C19" s="135" t="s">
        <v>10</v>
      </c>
      <c r="D19" s="135">
        <v>3</v>
      </c>
      <c r="E19" s="135" t="s">
        <v>12</v>
      </c>
      <c r="F19" s="135" t="s">
        <v>13</v>
      </c>
      <c r="G19" s="135" t="s">
        <v>14</v>
      </c>
      <c r="H19" s="135" t="s">
        <v>15</v>
      </c>
      <c r="I19" s="135" t="s">
        <v>16</v>
      </c>
      <c r="J19" s="136" t="s">
        <v>17</v>
      </c>
    </row>
    <row r="20" spans="1:10" ht="15.75" thickTop="1" x14ac:dyDescent="0.25">
      <c r="A20" s="276">
        <v>8</v>
      </c>
      <c r="B20" s="277"/>
      <c r="C20" s="65" t="s">
        <v>310</v>
      </c>
      <c r="D20" s="26">
        <v>0</v>
      </c>
      <c r="E20" s="25">
        <v>0</v>
      </c>
      <c r="F20" s="25">
        <v>0</v>
      </c>
      <c r="G20" s="25">
        <v>0</v>
      </c>
      <c r="H20" s="28">
        <v>0</v>
      </c>
      <c r="I20" s="28">
        <v>0</v>
      </c>
      <c r="J20" s="116">
        <v>0</v>
      </c>
    </row>
    <row r="21" spans="1:10" ht="15.75" thickBot="1" x14ac:dyDescent="0.3">
      <c r="A21" s="278">
        <v>5</v>
      </c>
      <c r="B21" s="279"/>
      <c r="C21" s="128" t="s">
        <v>311</v>
      </c>
      <c r="D21" s="120">
        <v>0</v>
      </c>
      <c r="E21" s="119">
        <v>0</v>
      </c>
      <c r="F21" s="119">
        <v>0</v>
      </c>
      <c r="G21" s="119">
        <v>0</v>
      </c>
      <c r="H21" s="122">
        <v>0</v>
      </c>
      <c r="I21" s="122">
        <v>0</v>
      </c>
      <c r="J21" s="123">
        <v>0</v>
      </c>
    </row>
  </sheetData>
  <mergeCells count="13">
    <mergeCell ref="A7:J7"/>
    <mergeCell ref="A1:C1"/>
    <mergeCell ref="A3:J3"/>
    <mergeCell ref="A5:J5"/>
    <mergeCell ref="A19:B19"/>
    <mergeCell ref="A20:B20"/>
    <mergeCell ref="A21:B21"/>
    <mergeCell ref="A9:C9"/>
    <mergeCell ref="A10:B10"/>
    <mergeCell ref="A11:B11"/>
    <mergeCell ref="A12:B12"/>
    <mergeCell ref="A15:J15"/>
    <mergeCell ref="A18:C18"/>
  </mergeCells>
  <pageMargins left="0.7" right="0.7" top="0.75" bottom="0.75" header="0.3" footer="0.3"/>
  <pageSetup paperSize="9" scale="8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322"/>
  <sheetViews>
    <sheetView showGridLines="0" view="pageBreakPreview" zoomScale="145" zoomScaleNormal="100" zoomScaleSheetLayoutView="145" workbookViewId="0">
      <pane ySplit="1" topLeftCell="A2" activePane="bottomLeft" state="frozenSplit"/>
      <selection pane="bottomLeft" activeCell="H322" sqref="H322"/>
    </sheetView>
  </sheetViews>
  <sheetFormatPr defaultRowHeight="15" x14ac:dyDescent="0.25"/>
  <cols>
    <col min="1" max="1" width="18.85546875" style="221" customWidth="1"/>
    <col min="2" max="2" width="47" style="221" customWidth="1"/>
    <col min="3" max="3" width="16.7109375" style="221" customWidth="1"/>
    <col min="4" max="5" width="15.7109375" style="221" customWidth="1"/>
    <col min="6" max="252" width="15.7109375" customWidth="1"/>
    <col min="253" max="253" width="16.7109375" customWidth="1"/>
    <col min="254" max="255" width="15.7109375" customWidth="1"/>
    <col min="256" max="256" width="12.7109375" customWidth="1"/>
    <col min="258" max="508" width="15.7109375" customWidth="1"/>
    <col min="509" max="509" width="16.7109375" customWidth="1"/>
    <col min="510" max="511" width="15.7109375" customWidth="1"/>
    <col min="512" max="512" width="12.7109375" customWidth="1"/>
    <col min="514" max="764" width="15.7109375" customWidth="1"/>
    <col min="765" max="765" width="16.7109375" customWidth="1"/>
    <col min="766" max="767" width="15.7109375" customWidth="1"/>
    <col min="768" max="768" width="12.7109375" customWidth="1"/>
    <col min="770" max="1020" width="15.7109375" customWidth="1"/>
    <col min="1021" max="1021" width="16.7109375" customWidth="1"/>
    <col min="1022" max="1023" width="15.7109375" customWidth="1"/>
    <col min="1024" max="1024" width="12.7109375" customWidth="1"/>
    <col min="1026" max="1276" width="15.7109375" customWidth="1"/>
    <col min="1277" max="1277" width="16.7109375" customWidth="1"/>
    <col min="1278" max="1279" width="15.7109375" customWidth="1"/>
    <col min="1280" max="1280" width="12.7109375" customWidth="1"/>
    <col min="1282" max="1532" width="15.7109375" customWidth="1"/>
    <col min="1533" max="1533" width="16.7109375" customWidth="1"/>
    <col min="1534" max="1535" width="15.7109375" customWidth="1"/>
    <col min="1536" max="1536" width="12.7109375" customWidth="1"/>
    <col min="1538" max="1788" width="15.7109375" customWidth="1"/>
    <col min="1789" max="1789" width="16.7109375" customWidth="1"/>
    <col min="1790" max="1791" width="15.7109375" customWidth="1"/>
    <col min="1792" max="1792" width="12.7109375" customWidth="1"/>
    <col min="1794" max="2044" width="15.7109375" customWidth="1"/>
    <col min="2045" max="2045" width="16.7109375" customWidth="1"/>
    <col min="2046" max="2047" width="15.7109375" customWidth="1"/>
    <col min="2048" max="2048" width="12.7109375" customWidth="1"/>
    <col min="2050" max="2300" width="15.7109375" customWidth="1"/>
    <col min="2301" max="2301" width="16.7109375" customWidth="1"/>
    <col min="2302" max="2303" width="15.7109375" customWidth="1"/>
    <col min="2304" max="2304" width="12.7109375" customWidth="1"/>
    <col min="2306" max="2556" width="15.7109375" customWidth="1"/>
    <col min="2557" max="2557" width="16.7109375" customWidth="1"/>
    <col min="2558" max="2559" width="15.7109375" customWidth="1"/>
    <col min="2560" max="2560" width="12.7109375" customWidth="1"/>
    <col min="2562" max="2812" width="15.7109375" customWidth="1"/>
    <col min="2813" max="2813" width="16.7109375" customWidth="1"/>
    <col min="2814" max="2815" width="15.7109375" customWidth="1"/>
    <col min="2816" max="2816" width="12.7109375" customWidth="1"/>
    <col min="2818" max="3068" width="15.7109375" customWidth="1"/>
    <col min="3069" max="3069" width="16.7109375" customWidth="1"/>
    <col min="3070" max="3071" width="15.7109375" customWidth="1"/>
    <col min="3072" max="3072" width="12.7109375" customWidth="1"/>
    <col min="3074" max="3324" width="15.7109375" customWidth="1"/>
    <col min="3325" max="3325" width="16.7109375" customWidth="1"/>
    <col min="3326" max="3327" width="15.7109375" customWidth="1"/>
    <col min="3328" max="3328" width="12.7109375" customWidth="1"/>
    <col min="3330" max="3580" width="15.7109375" customWidth="1"/>
    <col min="3581" max="3581" width="16.7109375" customWidth="1"/>
    <col min="3582" max="3583" width="15.7109375" customWidth="1"/>
    <col min="3584" max="3584" width="12.7109375" customWidth="1"/>
    <col min="3586" max="3836" width="15.7109375" customWidth="1"/>
    <col min="3837" max="3837" width="16.7109375" customWidth="1"/>
    <col min="3838" max="3839" width="15.7109375" customWidth="1"/>
    <col min="3840" max="3840" width="12.7109375" customWidth="1"/>
    <col min="3842" max="4092" width="15.7109375" customWidth="1"/>
    <col min="4093" max="4093" width="16.7109375" customWidth="1"/>
    <col min="4094" max="4095" width="15.7109375" customWidth="1"/>
    <col min="4096" max="4096" width="12.7109375" customWidth="1"/>
    <col min="4098" max="4348" width="15.7109375" customWidth="1"/>
    <col min="4349" max="4349" width="16.7109375" customWidth="1"/>
    <col min="4350" max="4351" width="15.7109375" customWidth="1"/>
    <col min="4352" max="4352" width="12.7109375" customWidth="1"/>
    <col min="4354" max="4604" width="15.7109375" customWidth="1"/>
    <col min="4605" max="4605" width="16.7109375" customWidth="1"/>
    <col min="4606" max="4607" width="15.7109375" customWidth="1"/>
    <col min="4608" max="4608" width="12.7109375" customWidth="1"/>
    <col min="4610" max="4860" width="15.7109375" customWidth="1"/>
    <col min="4861" max="4861" width="16.7109375" customWidth="1"/>
    <col min="4862" max="4863" width="15.7109375" customWidth="1"/>
    <col min="4864" max="4864" width="12.7109375" customWidth="1"/>
    <col min="4866" max="5116" width="15.7109375" customWidth="1"/>
    <col min="5117" max="5117" width="16.7109375" customWidth="1"/>
    <col min="5118" max="5119" width="15.7109375" customWidth="1"/>
    <col min="5120" max="5120" width="12.7109375" customWidth="1"/>
    <col min="5122" max="5372" width="15.7109375" customWidth="1"/>
    <col min="5373" max="5373" width="16.7109375" customWidth="1"/>
    <col min="5374" max="5375" width="15.7109375" customWidth="1"/>
    <col min="5376" max="5376" width="12.7109375" customWidth="1"/>
    <col min="5378" max="5628" width="15.7109375" customWidth="1"/>
    <col min="5629" max="5629" width="16.7109375" customWidth="1"/>
    <col min="5630" max="5631" width="15.7109375" customWidth="1"/>
    <col min="5632" max="5632" width="12.7109375" customWidth="1"/>
    <col min="5634" max="5884" width="15.7109375" customWidth="1"/>
    <col min="5885" max="5885" width="16.7109375" customWidth="1"/>
    <col min="5886" max="5887" width="15.7109375" customWidth="1"/>
    <col min="5888" max="5888" width="12.7109375" customWidth="1"/>
    <col min="5890" max="6140" width="15.7109375" customWidth="1"/>
    <col min="6141" max="6141" width="16.7109375" customWidth="1"/>
    <col min="6142" max="6143" width="15.7109375" customWidth="1"/>
    <col min="6144" max="6144" width="12.7109375" customWidth="1"/>
    <col min="6146" max="6396" width="15.7109375" customWidth="1"/>
    <col min="6397" max="6397" width="16.7109375" customWidth="1"/>
    <col min="6398" max="6399" width="15.7109375" customWidth="1"/>
    <col min="6400" max="6400" width="12.7109375" customWidth="1"/>
    <col min="6402" max="6652" width="15.7109375" customWidth="1"/>
    <col min="6653" max="6653" width="16.7109375" customWidth="1"/>
    <col min="6654" max="6655" width="15.7109375" customWidth="1"/>
    <col min="6656" max="6656" width="12.7109375" customWidth="1"/>
    <col min="6658" max="6908" width="15.7109375" customWidth="1"/>
    <col min="6909" max="6909" width="16.7109375" customWidth="1"/>
    <col min="6910" max="6911" width="15.7109375" customWidth="1"/>
    <col min="6912" max="6912" width="12.7109375" customWidth="1"/>
    <col min="6914" max="7164" width="15.7109375" customWidth="1"/>
    <col min="7165" max="7165" width="16.7109375" customWidth="1"/>
    <col min="7166" max="7167" width="15.7109375" customWidth="1"/>
    <col min="7168" max="7168" width="12.7109375" customWidth="1"/>
    <col min="7170" max="7420" width="15.7109375" customWidth="1"/>
    <col min="7421" max="7421" width="16.7109375" customWidth="1"/>
    <col min="7422" max="7423" width="15.7109375" customWidth="1"/>
    <col min="7424" max="7424" width="12.7109375" customWidth="1"/>
    <col min="7426" max="7676" width="15.7109375" customWidth="1"/>
    <col min="7677" max="7677" width="16.7109375" customWidth="1"/>
    <col min="7678" max="7679" width="15.7109375" customWidth="1"/>
    <col min="7680" max="7680" width="12.7109375" customWidth="1"/>
    <col min="7682" max="7932" width="15.7109375" customWidth="1"/>
    <col min="7933" max="7933" width="16.7109375" customWidth="1"/>
    <col min="7934" max="7935" width="15.7109375" customWidth="1"/>
    <col min="7936" max="7936" width="12.7109375" customWidth="1"/>
    <col min="7938" max="8188" width="15.7109375" customWidth="1"/>
    <col min="8189" max="8189" width="16.7109375" customWidth="1"/>
    <col min="8190" max="8191" width="15.7109375" customWidth="1"/>
    <col min="8192" max="8192" width="12.7109375" customWidth="1"/>
    <col min="8194" max="8444" width="15.7109375" customWidth="1"/>
    <col min="8445" max="8445" width="16.7109375" customWidth="1"/>
    <col min="8446" max="8447" width="15.7109375" customWidth="1"/>
    <col min="8448" max="8448" width="12.7109375" customWidth="1"/>
    <col min="8450" max="8700" width="15.7109375" customWidth="1"/>
    <col min="8701" max="8701" width="16.7109375" customWidth="1"/>
    <col min="8702" max="8703" width="15.7109375" customWidth="1"/>
    <col min="8704" max="8704" width="12.7109375" customWidth="1"/>
    <col min="8706" max="8956" width="15.7109375" customWidth="1"/>
    <col min="8957" max="8957" width="16.7109375" customWidth="1"/>
    <col min="8958" max="8959" width="15.7109375" customWidth="1"/>
    <col min="8960" max="8960" width="12.7109375" customWidth="1"/>
    <col min="8962" max="9212" width="15.7109375" customWidth="1"/>
    <col min="9213" max="9213" width="16.7109375" customWidth="1"/>
    <col min="9214" max="9215" width="15.7109375" customWidth="1"/>
    <col min="9216" max="9216" width="12.7109375" customWidth="1"/>
    <col min="9218" max="9468" width="15.7109375" customWidth="1"/>
    <col min="9469" max="9469" width="16.7109375" customWidth="1"/>
    <col min="9470" max="9471" width="15.7109375" customWidth="1"/>
    <col min="9472" max="9472" width="12.7109375" customWidth="1"/>
    <col min="9474" max="9724" width="15.7109375" customWidth="1"/>
    <col min="9725" max="9725" width="16.7109375" customWidth="1"/>
    <col min="9726" max="9727" width="15.7109375" customWidth="1"/>
    <col min="9728" max="9728" width="12.7109375" customWidth="1"/>
    <col min="9730" max="9980" width="15.7109375" customWidth="1"/>
    <col min="9981" max="9981" width="16.7109375" customWidth="1"/>
    <col min="9982" max="9983" width="15.7109375" customWidth="1"/>
    <col min="9984" max="9984" width="12.7109375" customWidth="1"/>
    <col min="9986" max="10236" width="15.7109375" customWidth="1"/>
    <col min="10237" max="10237" width="16.7109375" customWidth="1"/>
    <col min="10238" max="10239" width="15.7109375" customWidth="1"/>
    <col min="10240" max="10240" width="12.7109375" customWidth="1"/>
    <col min="10242" max="10492" width="15.7109375" customWidth="1"/>
    <col min="10493" max="10493" width="16.7109375" customWidth="1"/>
    <col min="10494" max="10495" width="15.7109375" customWidth="1"/>
    <col min="10496" max="10496" width="12.7109375" customWidth="1"/>
    <col min="10498" max="10748" width="15.7109375" customWidth="1"/>
    <col min="10749" max="10749" width="16.7109375" customWidth="1"/>
    <col min="10750" max="10751" width="15.7109375" customWidth="1"/>
    <col min="10752" max="10752" width="12.7109375" customWidth="1"/>
    <col min="10754" max="11004" width="15.7109375" customWidth="1"/>
    <col min="11005" max="11005" width="16.7109375" customWidth="1"/>
    <col min="11006" max="11007" width="15.7109375" customWidth="1"/>
    <col min="11008" max="11008" width="12.7109375" customWidth="1"/>
    <col min="11010" max="11260" width="15.7109375" customWidth="1"/>
    <col min="11261" max="11261" width="16.7109375" customWidth="1"/>
    <col min="11262" max="11263" width="15.7109375" customWidth="1"/>
    <col min="11264" max="11264" width="12.7109375" customWidth="1"/>
    <col min="11266" max="11516" width="15.7109375" customWidth="1"/>
    <col min="11517" max="11517" width="16.7109375" customWidth="1"/>
    <col min="11518" max="11519" width="15.7109375" customWidth="1"/>
    <col min="11520" max="11520" width="12.7109375" customWidth="1"/>
    <col min="11522" max="11772" width="15.7109375" customWidth="1"/>
    <col min="11773" max="11773" width="16.7109375" customWidth="1"/>
    <col min="11774" max="11775" width="15.7109375" customWidth="1"/>
    <col min="11776" max="11776" width="12.7109375" customWidth="1"/>
    <col min="11778" max="12028" width="15.7109375" customWidth="1"/>
    <col min="12029" max="12029" width="16.7109375" customWidth="1"/>
    <col min="12030" max="12031" width="15.7109375" customWidth="1"/>
    <col min="12032" max="12032" width="12.7109375" customWidth="1"/>
    <col min="12034" max="12284" width="15.7109375" customWidth="1"/>
    <col min="12285" max="12285" width="16.7109375" customWidth="1"/>
    <col min="12286" max="12287" width="15.7109375" customWidth="1"/>
    <col min="12288" max="12288" width="12.7109375" customWidth="1"/>
    <col min="12290" max="12540" width="15.7109375" customWidth="1"/>
    <col min="12541" max="12541" width="16.7109375" customWidth="1"/>
    <col min="12542" max="12543" width="15.7109375" customWidth="1"/>
    <col min="12544" max="12544" width="12.7109375" customWidth="1"/>
    <col min="12546" max="12796" width="15.7109375" customWidth="1"/>
    <col min="12797" max="12797" width="16.7109375" customWidth="1"/>
    <col min="12798" max="12799" width="15.7109375" customWidth="1"/>
    <col min="12800" max="12800" width="12.7109375" customWidth="1"/>
    <col min="12802" max="13052" width="15.7109375" customWidth="1"/>
    <col min="13053" max="13053" width="16.7109375" customWidth="1"/>
    <col min="13054" max="13055" width="15.7109375" customWidth="1"/>
    <col min="13056" max="13056" width="12.7109375" customWidth="1"/>
    <col min="13058" max="13308" width="15.7109375" customWidth="1"/>
    <col min="13309" max="13309" width="16.7109375" customWidth="1"/>
    <col min="13310" max="13311" width="15.7109375" customWidth="1"/>
    <col min="13312" max="13312" width="12.7109375" customWidth="1"/>
    <col min="13314" max="13564" width="15.7109375" customWidth="1"/>
    <col min="13565" max="13565" width="16.7109375" customWidth="1"/>
    <col min="13566" max="13567" width="15.7109375" customWidth="1"/>
    <col min="13568" max="13568" width="12.7109375" customWidth="1"/>
    <col min="13570" max="13820" width="15.7109375" customWidth="1"/>
    <col min="13821" max="13821" width="16.7109375" customWidth="1"/>
    <col min="13822" max="13823" width="15.7109375" customWidth="1"/>
    <col min="13824" max="13824" width="12.7109375" customWidth="1"/>
    <col min="13826" max="14076" width="15.7109375" customWidth="1"/>
    <col min="14077" max="14077" width="16.7109375" customWidth="1"/>
    <col min="14078" max="14079" width="15.7109375" customWidth="1"/>
    <col min="14080" max="14080" width="12.7109375" customWidth="1"/>
    <col min="14082" max="14332" width="15.7109375" customWidth="1"/>
    <col min="14333" max="14333" width="16.7109375" customWidth="1"/>
    <col min="14334" max="14335" width="15.7109375" customWidth="1"/>
    <col min="14336" max="14336" width="12.7109375" customWidth="1"/>
    <col min="14338" max="14588" width="15.7109375" customWidth="1"/>
    <col min="14589" max="14589" width="16.7109375" customWidth="1"/>
    <col min="14590" max="14591" width="15.7109375" customWidth="1"/>
    <col min="14592" max="14592" width="12.7109375" customWidth="1"/>
    <col min="14594" max="14844" width="15.7109375" customWidth="1"/>
    <col min="14845" max="14845" width="16.7109375" customWidth="1"/>
    <col min="14846" max="14847" width="15.7109375" customWidth="1"/>
    <col min="14848" max="14848" width="12.7109375" customWidth="1"/>
    <col min="14850" max="15100" width="15.7109375" customWidth="1"/>
    <col min="15101" max="15101" width="16.7109375" customWidth="1"/>
    <col min="15102" max="15103" width="15.7109375" customWidth="1"/>
    <col min="15104" max="15104" width="12.7109375" customWidth="1"/>
    <col min="15106" max="15356" width="15.7109375" customWidth="1"/>
    <col min="15357" max="15357" width="16.7109375" customWidth="1"/>
    <col min="15358" max="15359" width="15.7109375" customWidth="1"/>
    <col min="15360" max="15360" width="12.7109375" customWidth="1"/>
    <col min="15362" max="15612" width="15.7109375" customWidth="1"/>
    <col min="15613" max="15613" width="16.7109375" customWidth="1"/>
    <col min="15614" max="15615" width="15.7109375" customWidth="1"/>
    <col min="15616" max="15616" width="12.7109375" customWidth="1"/>
    <col min="15618" max="15868" width="15.7109375" customWidth="1"/>
    <col min="15869" max="15869" width="16.7109375" customWidth="1"/>
    <col min="15870" max="15871" width="15.7109375" customWidth="1"/>
    <col min="15872" max="15872" width="12.7109375" customWidth="1"/>
    <col min="15874" max="16124" width="15.7109375" customWidth="1"/>
    <col min="16125" max="16125" width="16.7109375" customWidth="1"/>
    <col min="16126" max="16127" width="15.7109375" customWidth="1"/>
    <col min="16128" max="16128" width="12.7109375" customWidth="1"/>
    <col min="16130" max="16384" width="15.7109375" customWidth="1"/>
  </cols>
  <sheetData>
    <row r="1" spans="1:8" ht="7.9" customHeight="1" x14ac:dyDescent="0.25">
      <c r="A1" s="218"/>
      <c r="B1" s="218"/>
      <c r="C1" s="218"/>
      <c r="D1" s="218"/>
      <c r="E1" s="218"/>
    </row>
    <row r="2" spans="1:8" ht="12.75" customHeight="1" x14ac:dyDescent="0.25">
      <c r="A2" s="219"/>
      <c r="B2" s="218"/>
      <c r="C2" s="218"/>
      <c r="D2" s="218"/>
      <c r="E2" s="218"/>
    </row>
    <row r="3" spans="1:8" ht="12.75" customHeight="1" x14ac:dyDescent="0.25">
      <c r="A3" s="287" t="s">
        <v>401</v>
      </c>
      <c r="B3" s="287"/>
      <c r="C3" s="287"/>
      <c r="D3" s="287"/>
      <c r="E3" s="287"/>
      <c r="F3" s="287"/>
      <c r="G3" s="287"/>
    </row>
    <row r="4" spans="1:8" ht="12.75" customHeight="1" x14ac:dyDescent="0.25">
      <c r="A4" s="287"/>
      <c r="B4" s="287"/>
      <c r="C4" s="287"/>
      <c r="D4" s="287"/>
      <c r="E4" s="287"/>
      <c r="F4" s="287"/>
      <c r="G4" s="287"/>
    </row>
    <row r="5" spans="1:8" x14ac:dyDescent="0.25">
      <c r="A5" s="251"/>
      <c r="B5" s="251"/>
      <c r="C5" s="251"/>
      <c r="D5" s="251"/>
      <c r="E5" s="251"/>
      <c r="F5" s="252"/>
      <c r="G5" s="252"/>
    </row>
    <row r="6" spans="1:8" ht="14.1" customHeight="1" x14ac:dyDescent="0.25">
      <c r="A6" s="288" t="s">
        <v>400</v>
      </c>
      <c r="B6" s="288"/>
      <c r="C6" s="288"/>
      <c r="D6" s="288"/>
      <c r="E6" s="288"/>
      <c r="F6" s="288"/>
      <c r="G6" s="288"/>
    </row>
    <row r="7" spans="1:8" ht="11.1" customHeight="1" x14ac:dyDescent="0.25">
      <c r="A7" s="218"/>
      <c r="B7" s="218"/>
      <c r="C7" s="218"/>
      <c r="D7" s="218"/>
      <c r="E7" s="218"/>
    </row>
    <row r="8" spans="1:8" ht="18" customHeight="1" x14ac:dyDescent="0.25">
      <c r="A8" s="218"/>
      <c r="B8" s="218"/>
      <c r="C8" s="220"/>
      <c r="D8" s="218"/>
      <c r="E8" s="218"/>
    </row>
    <row r="9" spans="1:8" ht="5.0999999999999996" customHeight="1" thickBot="1" x14ac:dyDescent="0.3">
      <c r="A9" s="218"/>
      <c r="B9" s="218"/>
      <c r="C9" s="218"/>
      <c r="D9" s="218"/>
      <c r="E9" s="218"/>
    </row>
    <row r="10" spans="1:8" ht="22.5" customHeight="1" x14ac:dyDescent="0.25">
      <c r="A10" s="270" t="s">
        <v>5</v>
      </c>
      <c r="B10" s="271"/>
      <c r="C10" s="222" t="s">
        <v>358</v>
      </c>
      <c r="D10" s="222" t="s">
        <v>402</v>
      </c>
      <c r="E10" s="222" t="s">
        <v>361</v>
      </c>
      <c r="F10" s="223" t="s">
        <v>8</v>
      </c>
      <c r="G10" s="224" t="s">
        <v>8</v>
      </c>
    </row>
    <row r="11" spans="1:8" s="235" customFormat="1" ht="12.75" customHeight="1" thickBot="1" x14ac:dyDescent="0.25">
      <c r="A11" s="231" t="s">
        <v>9</v>
      </c>
      <c r="B11" s="232" t="s">
        <v>10</v>
      </c>
      <c r="C11" s="200" t="s">
        <v>11</v>
      </c>
      <c r="D11" s="200" t="s">
        <v>12</v>
      </c>
      <c r="E11" s="200" t="s">
        <v>13</v>
      </c>
      <c r="F11" s="200" t="s">
        <v>398</v>
      </c>
      <c r="G11" s="233" t="s">
        <v>399</v>
      </c>
      <c r="H11" s="234"/>
    </row>
    <row r="12" spans="1:8" ht="12.75" customHeight="1" thickTop="1" thickBot="1" x14ac:dyDescent="0.3">
      <c r="A12" s="66"/>
      <c r="B12" s="67" t="s">
        <v>23</v>
      </c>
      <c r="C12" s="68">
        <v>33112890</v>
      </c>
      <c r="D12" s="68">
        <v>33324290</v>
      </c>
      <c r="E12" s="68">
        <v>31466968.960000001</v>
      </c>
      <c r="F12" s="69">
        <f>+E12/C12*100</f>
        <v>95.029364576755455</v>
      </c>
      <c r="G12" s="70">
        <f>+E12/D12*100</f>
        <v>94.426524796177205</v>
      </c>
    </row>
    <row r="13" spans="1:8" ht="12.75" customHeight="1" thickTop="1" x14ac:dyDescent="0.25">
      <c r="A13" s="289" t="s">
        <v>375</v>
      </c>
      <c r="B13" s="290" t="s">
        <v>376</v>
      </c>
      <c r="C13" s="71">
        <v>33112890</v>
      </c>
      <c r="D13" s="71">
        <v>33324290</v>
      </c>
      <c r="E13" s="71">
        <v>31466968.960000001</v>
      </c>
      <c r="F13" s="72">
        <f t="shared" ref="F13:F76" si="0">+E13/C13*100</f>
        <v>95.029364576755455</v>
      </c>
      <c r="G13" s="73">
        <f t="shared" ref="G13:G76" si="1">+E13/D13*100</f>
        <v>94.426524796177205</v>
      </c>
    </row>
    <row r="14" spans="1:8" x14ac:dyDescent="0.25">
      <c r="A14" s="253" t="s">
        <v>313</v>
      </c>
      <c r="B14" s="254" t="s">
        <v>314</v>
      </c>
      <c r="C14" s="255">
        <v>33112890</v>
      </c>
      <c r="D14" s="255">
        <v>33324290</v>
      </c>
      <c r="E14" s="255">
        <v>31466968.960000001</v>
      </c>
      <c r="F14" s="256">
        <f t="shared" si="0"/>
        <v>95.029364576755455</v>
      </c>
      <c r="G14" s="257">
        <f t="shared" si="1"/>
        <v>94.426524796177205</v>
      </c>
    </row>
    <row r="15" spans="1:8" x14ac:dyDescent="0.25">
      <c r="A15" s="291" t="s">
        <v>377</v>
      </c>
      <c r="B15" s="292" t="s">
        <v>0</v>
      </c>
      <c r="C15" s="74">
        <v>33112890</v>
      </c>
      <c r="D15" s="74">
        <v>33324290</v>
      </c>
      <c r="E15" s="74">
        <v>31466968.960000001</v>
      </c>
      <c r="F15" s="75">
        <f t="shared" si="0"/>
        <v>95.029364576755455</v>
      </c>
      <c r="G15" s="76">
        <f t="shared" si="1"/>
        <v>94.426524796177205</v>
      </c>
    </row>
    <row r="16" spans="1:8" ht="12.75" customHeight="1" x14ac:dyDescent="0.25">
      <c r="A16" s="77" t="s">
        <v>266</v>
      </c>
      <c r="B16" s="78" t="s">
        <v>267</v>
      </c>
      <c r="C16" s="79">
        <v>525790</v>
      </c>
      <c r="D16" s="79">
        <v>525790</v>
      </c>
      <c r="E16" s="79">
        <v>527302.99</v>
      </c>
      <c r="F16" s="80">
        <f t="shared" si="0"/>
        <v>100.28775556781224</v>
      </c>
      <c r="G16" s="81">
        <f t="shared" si="1"/>
        <v>100.28775556781224</v>
      </c>
    </row>
    <row r="17" spans="1:7" ht="12.75" customHeight="1" x14ac:dyDescent="0.25">
      <c r="A17" s="82" t="s">
        <v>268</v>
      </c>
      <c r="B17" s="83" t="s">
        <v>267</v>
      </c>
      <c r="C17" s="84">
        <v>174900</v>
      </c>
      <c r="D17" s="84">
        <v>174900</v>
      </c>
      <c r="E17" s="84">
        <v>176412.99</v>
      </c>
      <c r="F17" s="85">
        <f t="shared" si="0"/>
        <v>100.86506003430532</v>
      </c>
      <c r="G17" s="86">
        <f t="shared" si="1"/>
        <v>100.86506003430532</v>
      </c>
    </row>
    <row r="18" spans="1:7" ht="12.75" customHeight="1" x14ac:dyDescent="0.25">
      <c r="A18" s="87" t="s">
        <v>315</v>
      </c>
      <c r="B18" s="88" t="s">
        <v>316</v>
      </c>
      <c r="C18" s="89">
        <v>90000</v>
      </c>
      <c r="D18" s="89">
        <v>90000</v>
      </c>
      <c r="E18" s="89">
        <v>91513</v>
      </c>
      <c r="F18" s="90">
        <f t="shared" si="0"/>
        <v>101.68111111111111</v>
      </c>
      <c r="G18" s="91">
        <f t="shared" si="1"/>
        <v>101.68111111111111</v>
      </c>
    </row>
    <row r="19" spans="1:7" ht="22.5" customHeight="1" x14ac:dyDescent="0.25">
      <c r="A19" s="92" t="s">
        <v>317</v>
      </c>
      <c r="B19" s="93" t="s">
        <v>318</v>
      </c>
      <c r="C19" s="94">
        <v>90000</v>
      </c>
      <c r="D19" s="94">
        <v>90000</v>
      </c>
      <c r="E19" s="94">
        <v>91513</v>
      </c>
      <c r="F19" s="95">
        <f t="shared" si="0"/>
        <v>101.68111111111111</v>
      </c>
      <c r="G19" s="96">
        <f t="shared" si="1"/>
        <v>101.68111111111111</v>
      </c>
    </row>
    <row r="20" spans="1:7" ht="12.75" hidden="1" customHeight="1" x14ac:dyDescent="0.25">
      <c r="A20" s="97" t="s">
        <v>100</v>
      </c>
      <c r="B20" s="7" t="s">
        <v>101</v>
      </c>
      <c r="C20" s="37">
        <v>0</v>
      </c>
      <c r="D20" s="37">
        <v>0</v>
      </c>
      <c r="E20" s="37">
        <v>0</v>
      </c>
      <c r="F20" s="98" t="e">
        <f t="shared" si="0"/>
        <v>#DIV/0!</v>
      </c>
      <c r="G20" s="10" t="e">
        <f t="shared" si="1"/>
        <v>#DIV/0!</v>
      </c>
    </row>
    <row r="21" spans="1:7" ht="12.75" hidden="1" customHeight="1" x14ac:dyDescent="0.25">
      <c r="A21" s="97" t="s">
        <v>104</v>
      </c>
      <c r="B21" s="7" t="s">
        <v>105</v>
      </c>
      <c r="C21" s="37">
        <v>0</v>
      </c>
      <c r="D21" s="37">
        <v>0</v>
      </c>
      <c r="E21" s="37">
        <v>0</v>
      </c>
      <c r="F21" s="98" t="e">
        <f t="shared" si="0"/>
        <v>#DIV/0!</v>
      </c>
      <c r="G21" s="10" t="e">
        <f t="shared" si="1"/>
        <v>#DIV/0!</v>
      </c>
    </row>
    <row r="22" spans="1:7" x14ac:dyDescent="0.25">
      <c r="A22" s="97" t="s">
        <v>121</v>
      </c>
      <c r="B22" s="7" t="s">
        <v>122</v>
      </c>
      <c r="C22" s="37">
        <v>90000</v>
      </c>
      <c r="D22" s="37">
        <v>90000</v>
      </c>
      <c r="E22" s="37">
        <v>91513</v>
      </c>
      <c r="F22" s="98">
        <f t="shared" si="0"/>
        <v>101.68111111111111</v>
      </c>
      <c r="G22" s="10">
        <f t="shared" si="1"/>
        <v>101.68111111111111</v>
      </c>
    </row>
    <row r="23" spans="1:7" x14ac:dyDescent="0.25">
      <c r="A23" s="97" t="s">
        <v>137</v>
      </c>
      <c r="B23" s="7" t="s">
        <v>138</v>
      </c>
      <c r="C23" s="37">
        <v>90000</v>
      </c>
      <c r="D23" s="37">
        <v>90000</v>
      </c>
      <c r="E23" s="37">
        <v>90000</v>
      </c>
      <c r="F23" s="98">
        <f t="shared" si="0"/>
        <v>100</v>
      </c>
      <c r="G23" s="10">
        <f t="shared" si="1"/>
        <v>100</v>
      </c>
    </row>
    <row r="24" spans="1:7" ht="12.75" hidden="1" customHeight="1" x14ac:dyDescent="0.25">
      <c r="A24" s="97" t="s">
        <v>378</v>
      </c>
      <c r="B24" s="7" t="s">
        <v>319</v>
      </c>
      <c r="C24" s="37">
        <v>0</v>
      </c>
      <c r="D24" s="37">
        <v>0</v>
      </c>
      <c r="E24" s="37">
        <v>0</v>
      </c>
      <c r="F24" s="98" t="e">
        <f t="shared" si="0"/>
        <v>#DIV/0!</v>
      </c>
      <c r="G24" s="10" t="e">
        <f t="shared" si="1"/>
        <v>#DIV/0!</v>
      </c>
    </row>
    <row r="25" spans="1:7" ht="12.75" customHeight="1" x14ac:dyDescent="0.25">
      <c r="A25" s="97" t="s">
        <v>155</v>
      </c>
      <c r="B25" s="7" t="s">
        <v>156</v>
      </c>
      <c r="C25" s="37">
        <v>0</v>
      </c>
      <c r="D25" s="37">
        <v>0</v>
      </c>
      <c r="E25" s="37">
        <v>1513</v>
      </c>
      <c r="F25" s="98"/>
      <c r="G25" s="10"/>
    </row>
    <row r="26" spans="1:7" hidden="1" x14ac:dyDescent="0.25">
      <c r="A26" s="97" t="s">
        <v>159</v>
      </c>
      <c r="B26" s="7" t="s">
        <v>160</v>
      </c>
      <c r="C26" s="37">
        <v>0</v>
      </c>
      <c r="D26" s="37">
        <v>0</v>
      </c>
      <c r="E26" s="37">
        <v>0</v>
      </c>
      <c r="F26" s="98" t="e">
        <f t="shared" si="0"/>
        <v>#DIV/0!</v>
      </c>
      <c r="G26" s="10" t="e">
        <f t="shared" si="1"/>
        <v>#DIV/0!</v>
      </c>
    </row>
    <row r="27" spans="1:7" ht="12.75" hidden="1" customHeight="1" x14ac:dyDescent="0.25">
      <c r="A27" s="97" t="s">
        <v>199</v>
      </c>
      <c r="B27" s="7" t="s">
        <v>379</v>
      </c>
      <c r="C27" s="37">
        <v>0</v>
      </c>
      <c r="D27" s="37">
        <v>0</v>
      </c>
      <c r="E27" s="37">
        <v>0</v>
      </c>
      <c r="F27" s="98" t="e">
        <f t="shared" si="0"/>
        <v>#DIV/0!</v>
      </c>
      <c r="G27" s="10" t="e">
        <f t="shared" si="1"/>
        <v>#DIV/0!</v>
      </c>
    </row>
    <row r="28" spans="1:7" ht="12.75" hidden="1" customHeight="1" x14ac:dyDescent="0.25">
      <c r="A28" s="97" t="s">
        <v>202</v>
      </c>
      <c r="B28" s="7" t="s">
        <v>203</v>
      </c>
      <c r="C28" s="37">
        <v>0</v>
      </c>
      <c r="D28" s="37">
        <v>0</v>
      </c>
      <c r="E28" s="37">
        <v>0</v>
      </c>
      <c r="F28" s="98" t="e">
        <f t="shared" si="0"/>
        <v>#DIV/0!</v>
      </c>
      <c r="G28" s="10" t="e">
        <f t="shared" si="1"/>
        <v>#DIV/0!</v>
      </c>
    </row>
    <row r="29" spans="1:7" ht="22.5" hidden="1" customHeight="1" x14ac:dyDescent="0.25">
      <c r="A29" s="92" t="s">
        <v>320</v>
      </c>
      <c r="B29" s="93" t="s">
        <v>356</v>
      </c>
      <c r="C29" s="94">
        <v>0</v>
      </c>
      <c r="D29" s="94">
        <v>0</v>
      </c>
      <c r="E29" s="94">
        <v>0</v>
      </c>
      <c r="F29" s="95" t="e">
        <f t="shared" si="0"/>
        <v>#DIV/0!</v>
      </c>
      <c r="G29" s="96" t="e">
        <f t="shared" si="1"/>
        <v>#DIV/0!</v>
      </c>
    </row>
    <row r="30" spans="1:7" hidden="1" x14ac:dyDescent="0.25">
      <c r="A30" s="97" t="s">
        <v>121</v>
      </c>
      <c r="B30" s="7" t="s">
        <v>122</v>
      </c>
      <c r="C30" s="37">
        <v>0</v>
      </c>
      <c r="D30" s="37">
        <v>0</v>
      </c>
      <c r="E30" s="37">
        <v>0</v>
      </c>
      <c r="F30" s="98" t="e">
        <f t="shared" si="0"/>
        <v>#DIV/0!</v>
      </c>
      <c r="G30" s="10" t="e">
        <f t="shared" si="1"/>
        <v>#DIV/0!</v>
      </c>
    </row>
    <row r="31" spans="1:7" ht="12.75" hidden="1" customHeight="1" x14ac:dyDescent="0.25">
      <c r="A31" s="97" t="s">
        <v>147</v>
      </c>
      <c r="B31" s="7" t="s">
        <v>380</v>
      </c>
      <c r="C31" s="37">
        <v>0</v>
      </c>
      <c r="D31" s="37">
        <v>0</v>
      </c>
      <c r="E31" s="37">
        <v>0</v>
      </c>
      <c r="F31" s="98" t="e">
        <f t="shared" si="0"/>
        <v>#DIV/0!</v>
      </c>
      <c r="G31" s="10" t="e">
        <f t="shared" si="1"/>
        <v>#DIV/0!</v>
      </c>
    </row>
    <row r="32" spans="1:7" ht="12.75" hidden="1" customHeight="1" x14ac:dyDescent="0.25">
      <c r="A32" s="97" t="s">
        <v>218</v>
      </c>
      <c r="B32" s="7" t="s">
        <v>219</v>
      </c>
      <c r="C32" s="37">
        <v>0</v>
      </c>
      <c r="D32" s="37">
        <v>0</v>
      </c>
      <c r="E32" s="37">
        <v>0</v>
      </c>
      <c r="F32" s="98" t="e">
        <f t="shared" si="0"/>
        <v>#DIV/0!</v>
      </c>
      <c r="G32" s="10" t="e">
        <f t="shared" si="1"/>
        <v>#DIV/0!</v>
      </c>
    </row>
    <row r="33" spans="1:7" ht="12.75" hidden="1" customHeight="1" x14ac:dyDescent="0.25">
      <c r="A33" s="97" t="s">
        <v>239</v>
      </c>
      <c r="B33" s="7" t="s">
        <v>240</v>
      </c>
      <c r="C33" s="37">
        <v>0</v>
      </c>
      <c r="D33" s="37">
        <v>0</v>
      </c>
      <c r="E33" s="37">
        <v>0</v>
      </c>
      <c r="F33" s="98" t="e">
        <f t="shared" si="0"/>
        <v>#DIV/0!</v>
      </c>
      <c r="G33" s="10" t="e">
        <f t="shared" si="1"/>
        <v>#DIV/0!</v>
      </c>
    </row>
    <row r="34" spans="1:7" ht="12.75" hidden="1" customHeight="1" x14ac:dyDescent="0.25">
      <c r="A34" s="97" t="s">
        <v>243</v>
      </c>
      <c r="B34" s="7" t="s">
        <v>244</v>
      </c>
      <c r="C34" s="37">
        <v>0</v>
      </c>
      <c r="D34" s="37">
        <v>0</v>
      </c>
      <c r="E34" s="37">
        <v>0</v>
      </c>
      <c r="F34" s="98" t="e">
        <f t="shared" si="0"/>
        <v>#DIV/0!</v>
      </c>
      <c r="G34" s="10" t="e">
        <f t="shared" si="1"/>
        <v>#DIV/0!</v>
      </c>
    </row>
    <row r="35" spans="1:7" ht="12.75" customHeight="1" x14ac:dyDescent="0.25">
      <c r="A35" s="87" t="s">
        <v>321</v>
      </c>
      <c r="B35" s="88" t="s">
        <v>322</v>
      </c>
      <c r="C35" s="89">
        <v>84900</v>
      </c>
      <c r="D35" s="89">
        <v>84900</v>
      </c>
      <c r="E35" s="89">
        <v>84899.99</v>
      </c>
      <c r="F35" s="90">
        <f t="shared" si="0"/>
        <v>99.999988221436979</v>
      </c>
      <c r="G35" s="91">
        <f t="shared" si="1"/>
        <v>99.999988221436979</v>
      </c>
    </row>
    <row r="36" spans="1:7" ht="22.5" customHeight="1" x14ac:dyDescent="0.25">
      <c r="A36" s="92" t="s">
        <v>323</v>
      </c>
      <c r="B36" s="93" t="s">
        <v>324</v>
      </c>
      <c r="C36" s="94">
        <v>19900</v>
      </c>
      <c r="D36" s="94">
        <v>19900</v>
      </c>
      <c r="E36" s="94">
        <v>19900</v>
      </c>
      <c r="F36" s="95">
        <f t="shared" si="0"/>
        <v>100</v>
      </c>
      <c r="G36" s="96">
        <f t="shared" si="1"/>
        <v>100</v>
      </c>
    </row>
    <row r="37" spans="1:7" x14ac:dyDescent="0.25">
      <c r="A37" s="97" t="s">
        <v>121</v>
      </c>
      <c r="B37" s="7" t="s">
        <v>122</v>
      </c>
      <c r="C37" s="37">
        <v>19900</v>
      </c>
      <c r="D37" s="37">
        <v>19900</v>
      </c>
      <c r="E37" s="37">
        <v>19900</v>
      </c>
      <c r="F37" s="98">
        <f t="shared" si="0"/>
        <v>100</v>
      </c>
      <c r="G37" s="10">
        <f t="shared" si="1"/>
        <v>100</v>
      </c>
    </row>
    <row r="38" spans="1:7" ht="12.75" customHeight="1" x14ac:dyDescent="0.25">
      <c r="A38" s="97" t="s">
        <v>155</v>
      </c>
      <c r="B38" s="7" t="s">
        <v>156</v>
      </c>
      <c r="C38" s="37">
        <v>19900</v>
      </c>
      <c r="D38" s="37">
        <v>19900</v>
      </c>
      <c r="E38" s="37">
        <v>19900</v>
      </c>
      <c r="F38" s="98">
        <f t="shared" si="0"/>
        <v>100</v>
      </c>
      <c r="G38" s="10">
        <f t="shared" si="1"/>
        <v>100</v>
      </c>
    </row>
    <row r="39" spans="1:7" x14ac:dyDescent="0.25">
      <c r="A39" s="92" t="s">
        <v>381</v>
      </c>
      <c r="B39" s="93" t="s">
        <v>382</v>
      </c>
      <c r="C39" s="94">
        <v>65000</v>
      </c>
      <c r="D39" s="94">
        <v>65000</v>
      </c>
      <c r="E39" s="94">
        <v>64999.99</v>
      </c>
      <c r="F39" s="95">
        <f t="shared" si="0"/>
        <v>99.999984615384605</v>
      </c>
      <c r="G39" s="96">
        <f t="shared" si="1"/>
        <v>99.999984615384605</v>
      </c>
    </row>
    <row r="40" spans="1:7" ht="12.75" customHeight="1" x14ac:dyDescent="0.25">
      <c r="A40" s="97" t="s">
        <v>100</v>
      </c>
      <c r="B40" s="7" t="s">
        <v>101</v>
      </c>
      <c r="C40" s="37">
        <v>26000</v>
      </c>
      <c r="D40" s="37">
        <v>43700</v>
      </c>
      <c r="E40" s="37">
        <v>43700</v>
      </c>
      <c r="F40" s="98">
        <f t="shared" si="0"/>
        <v>168.07692307692307</v>
      </c>
      <c r="G40" s="10">
        <f t="shared" si="1"/>
        <v>100</v>
      </c>
    </row>
    <row r="41" spans="1:7" ht="12.75" customHeight="1" x14ac:dyDescent="0.25">
      <c r="A41" s="97" t="s">
        <v>104</v>
      </c>
      <c r="B41" s="7" t="s">
        <v>105</v>
      </c>
      <c r="C41" s="37">
        <v>21500</v>
      </c>
      <c r="D41" s="37">
        <v>37510</v>
      </c>
      <c r="E41" s="37">
        <v>37510</v>
      </c>
      <c r="F41" s="98">
        <f t="shared" si="0"/>
        <v>174.46511627906978</v>
      </c>
      <c r="G41" s="10">
        <f t="shared" si="1"/>
        <v>100</v>
      </c>
    </row>
    <row r="42" spans="1:7" ht="12.75" customHeight="1" x14ac:dyDescent="0.25">
      <c r="A42" s="97" t="s">
        <v>117</v>
      </c>
      <c r="B42" s="7" t="s">
        <v>118</v>
      </c>
      <c r="C42" s="37">
        <v>4500</v>
      </c>
      <c r="D42" s="37">
        <v>6190</v>
      </c>
      <c r="E42" s="37">
        <v>6190</v>
      </c>
      <c r="F42" s="98">
        <f t="shared" si="0"/>
        <v>137.55555555555557</v>
      </c>
      <c r="G42" s="10">
        <f t="shared" si="1"/>
        <v>100</v>
      </c>
    </row>
    <row r="43" spans="1:7" x14ac:dyDescent="0.25">
      <c r="A43" s="97" t="s">
        <v>121</v>
      </c>
      <c r="B43" s="7" t="s">
        <v>122</v>
      </c>
      <c r="C43" s="37">
        <v>24000</v>
      </c>
      <c r="D43" s="37">
        <v>20340</v>
      </c>
      <c r="E43" s="37">
        <v>20339.990000000002</v>
      </c>
      <c r="F43" s="98">
        <f t="shared" si="0"/>
        <v>84.749958333333339</v>
      </c>
      <c r="G43" s="10">
        <f t="shared" si="1"/>
        <v>99.999950835791552</v>
      </c>
    </row>
    <row r="44" spans="1:7" ht="12.75" customHeight="1" x14ac:dyDescent="0.25">
      <c r="A44" s="97" t="s">
        <v>133</v>
      </c>
      <c r="B44" s="7" t="s">
        <v>134</v>
      </c>
      <c r="C44" s="37">
        <v>0</v>
      </c>
      <c r="D44" s="37">
        <v>1300</v>
      </c>
      <c r="E44" s="37">
        <v>1300</v>
      </c>
      <c r="F44" s="98"/>
      <c r="G44" s="10">
        <f t="shared" si="1"/>
        <v>100</v>
      </c>
    </row>
    <row r="45" spans="1:7" ht="12.75" customHeight="1" x14ac:dyDescent="0.25">
      <c r="A45" s="97" t="s">
        <v>139</v>
      </c>
      <c r="B45" s="7" t="s">
        <v>383</v>
      </c>
      <c r="C45" s="37">
        <v>0</v>
      </c>
      <c r="D45" s="37">
        <v>980</v>
      </c>
      <c r="E45" s="37">
        <v>980</v>
      </c>
      <c r="F45" s="98"/>
      <c r="G45" s="10">
        <f t="shared" si="1"/>
        <v>100</v>
      </c>
    </row>
    <row r="46" spans="1:7" ht="12.75" customHeight="1" x14ac:dyDescent="0.25">
      <c r="A46" s="97" t="s">
        <v>155</v>
      </c>
      <c r="B46" s="7" t="s">
        <v>156</v>
      </c>
      <c r="C46" s="37">
        <v>0</v>
      </c>
      <c r="D46" s="37">
        <v>12650</v>
      </c>
      <c r="E46" s="37">
        <v>12649.99</v>
      </c>
      <c r="F46" s="98"/>
      <c r="G46" s="10">
        <f t="shared" si="1"/>
        <v>99.999920948616591</v>
      </c>
    </row>
    <row r="47" spans="1:7" x14ac:dyDescent="0.25">
      <c r="A47" s="97" t="s">
        <v>159</v>
      </c>
      <c r="B47" s="7" t="s">
        <v>160</v>
      </c>
      <c r="C47" s="37">
        <v>14000</v>
      </c>
      <c r="D47" s="37">
        <v>1940</v>
      </c>
      <c r="E47" s="37">
        <v>1940</v>
      </c>
      <c r="F47" s="98">
        <f t="shared" si="0"/>
        <v>13.857142857142858</v>
      </c>
      <c r="G47" s="10">
        <f t="shared" si="1"/>
        <v>100</v>
      </c>
    </row>
    <row r="48" spans="1:7" x14ac:dyDescent="0.25">
      <c r="A48" s="97" t="s">
        <v>170</v>
      </c>
      <c r="B48" s="7" t="s">
        <v>171</v>
      </c>
      <c r="C48" s="37">
        <v>10000</v>
      </c>
      <c r="D48" s="37">
        <v>3470</v>
      </c>
      <c r="E48" s="37">
        <v>3470</v>
      </c>
      <c r="F48" s="98">
        <f t="shared" si="0"/>
        <v>34.699999999999996</v>
      </c>
      <c r="G48" s="10">
        <f t="shared" si="1"/>
        <v>100</v>
      </c>
    </row>
    <row r="49" spans="1:7" ht="12.75" customHeight="1" x14ac:dyDescent="0.25">
      <c r="A49" s="97" t="s">
        <v>218</v>
      </c>
      <c r="B49" s="7" t="s">
        <v>219</v>
      </c>
      <c r="C49" s="37">
        <v>15000</v>
      </c>
      <c r="D49" s="37">
        <v>960</v>
      </c>
      <c r="E49" s="37">
        <v>960</v>
      </c>
      <c r="F49" s="98">
        <f t="shared" si="0"/>
        <v>6.4</v>
      </c>
      <c r="G49" s="10">
        <f t="shared" si="1"/>
        <v>100</v>
      </c>
    </row>
    <row r="50" spans="1:7" ht="12.75" customHeight="1" x14ac:dyDescent="0.25">
      <c r="A50" s="97" t="s">
        <v>228</v>
      </c>
      <c r="B50" s="7" t="s">
        <v>229</v>
      </c>
      <c r="C50" s="37">
        <v>10000</v>
      </c>
      <c r="D50" s="37">
        <v>960</v>
      </c>
      <c r="E50" s="37">
        <v>960</v>
      </c>
      <c r="F50" s="98">
        <f t="shared" si="0"/>
        <v>9.6</v>
      </c>
      <c r="G50" s="10">
        <f t="shared" si="1"/>
        <v>100</v>
      </c>
    </row>
    <row r="51" spans="1:7" ht="12.75" customHeight="1" x14ac:dyDescent="0.25">
      <c r="A51" s="97" t="s">
        <v>239</v>
      </c>
      <c r="B51" s="7" t="s">
        <v>240</v>
      </c>
      <c r="C51" s="37">
        <v>5000</v>
      </c>
      <c r="D51" s="37">
        <v>0</v>
      </c>
      <c r="E51" s="37">
        <v>0</v>
      </c>
      <c r="F51" s="98">
        <f t="shared" si="0"/>
        <v>0</v>
      </c>
      <c r="G51" s="10"/>
    </row>
    <row r="52" spans="1:7" ht="12.75" customHeight="1" x14ac:dyDescent="0.25">
      <c r="A52" s="82" t="s">
        <v>269</v>
      </c>
      <c r="B52" s="83" t="s">
        <v>270</v>
      </c>
      <c r="C52" s="84">
        <v>350890</v>
      </c>
      <c r="D52" s="84">
        <v>350890</v>
      </c>
      <c r="E52" s="84">
        <v>350890</v>
      </c>
      <c r="F52" s="85">
        <f t="shared" si="0"/>
        <v>100</v>
      </c>
      <c r="G52" s="86">
        <f t="shared" si="1"/>
        <v>100</v>
      </c>
    </row>
    <row r="53" spans="1:7" ht="12.75" customHeight="1" x14ac:dyDescent="0.25">
      <c r="A53" s="87" t="s">
        <v>315</v>
      </c>
      <c r="B53" s="88" t="s">
        <v>316</v>
      </c>
      <c r="C53" s="89">
        <v>350890</v>
      </c>
      <c r="D53" s="89">
        <v>350890</v>
      </c>
      <c r="E53" s="89">
        <v>350890</v>
      </c>
      <c r="F53" s="90">
        <f t="shared" si="0"/>
        <v>100</v>
      </c>
      <c r="G53" s="91">
        <f t="shared" si="1"/>
        <v>100</v>
      </c>
    </row>
    <row r="54" spans="1:7" ht="22.5" customHeight="1" x14ac:dyDescent="0.25">
      <c r="A54" s="92" t="s">
        <v>320</v>
      </c>
      <c r="B54" s="93" t="s">
        <v>356</v>
      </c>
      <c r="C54" s="94">
        <v>350890</v>
      </c>
      <c r="D54" s="94">
        <v>350890</v>
      </c>
      <c r="E54" s="94">
        <v>350890</v>
      </c>
      <c r="F54" s="95">
        <f t="shared" si="0"/>
        <v>100</v>
      </c>
      <c r="G54" s="96">
        <f t="shared" si="1"/>
        <v>100</v>
      </c>
    </row>
    <row r="55" spans="1:7" x14ac:dyDescent="0.25">
      <c r="A55" s="97" t="s">
        <v>121</v>
      </c>
      <c r="B55" s="7" t="s">
        <v>122</v>
      </c>
      <c r="C55" s="37">
        <v>146890</v>
      </c>
      <c r="D55" s="37">
        <v>146890</v>
      </c>
      <c r="E55" s="37">
        <v>146890</v>
      </c>
      <c r="F55" s="98">
        <f t="shared" si="0"/>
        <v>100</v>
      </c>
      <c r="G55" s="10">
        <f t="shared" si="1"/>
        <v>100</v>
      </c>
    </row>
    <row r="56" spans="1:7" ht="12.75" customHeight="1" x14ac:dyDescent="0.25">
      <c r="A56" s="97" t="s">
        <v>147</v>
      </c>
      <c r="B56" s="7" t="s">
        <v>380</v>
      </c>
      <c r="C56" s="37">
        <v>146890</v>
      </c>
      <c r="D56" s="37">
        <v>146890</v>
      </c>
      <c r="E56" s="37">
        <v>137897.32</v>
      </c>
      <c r="F56" s="98">
        <f t="shared" si="0"/>
        <v>93.877949486009953</v>
      </c>
      <c r="G56" s="10">
        <f t="shared" si="1"/>
        <v>93.877949486009953</v>
      </c>
    </row>
    <row r="57" spans="1:7" x14ac:dyDescent="0.25">
      <c r="A57" s="97" t="s">
        <v>157</v>
      </c>
      <c r="B57" s="7" t="s">
        <v>158</v>
      </c>
      <c r="C57" s="37"/>
      <c r="D57" s="37">
        <v>0</v>
      </c>
      <c r="E57" s="37">
        <v>8992.68</v>
      </c>
      <c r="F57" s="98"/>
      <c r="G57" s="10"/>
    </row>
    <row r="58" spans="1:7" ht="12.75" hidden="1" customHeight="1" x14ac:dyDescent="0.25">
      <c r="A58" s="97" t="s">
        <v>210</v>
      </c>
      <c r="B58" s="7" t="s">
        <v>211</v>
      </c>
      <c r="C58" s="37">
        <v>0</v>
      </c>
      <c r="D58" s="37">
        <v>0</v>
      </c>
      <c r="E58" s="37">
        <v>0</v>
      </c>
      <c r="F58" s="98" t="e">
        <f t="shared" si="0"/>
        <v>#DIV/0!</v>
      </c>
      <c r="G58" s="10" t="e">
        <f t="shared" si="1"/>
        <v>#DIV/0!</v>
      </c>
    </row>
    <row r="59" spans="1:7" hidden="1" x14ac:dyDescent="0.25">
      <c r="A59" s="97" t="s">
        <v>214</v>
      </c>
      <c r="B59" s="7" t="s">
        <v>215</v>
      </c>
      <c r="C59" s="37">
        <v>0</v>
      </c>
      <c r="D59" s="37">
        <v>0</v>
      </c>
      <c r="E59" s="37">
        <v>0</v>
      </c>
      <c r="F59" s="98" t="e">
        <f t="shared" si="0"/>
        <v>#DIV/0!</v>
      </c>
      <c r="G59" s="10" t="e">
        <f t="shared" si="1"/>
        <v>#DIV/0!</v>
      </c>
    </row>
    <row r="60" spans="1:7" ht="12.75" customHeight="1" x14ac:dyDescent="0.25">
      <c r="A60" s="97" t="s">
        <v>218</v>
      </c>
      <c r="B60" s="7" t="s">
        <v>219</v>
      </c>
      <c r="C60" s="37">
        <v>192800</v>
      </c>
      <c r="D60" s="37">
        <v>192800</v>
      </c>
      <c r="E60" s="37">
        <v>192800</v>
      </c>
      <c r="F60" s="98">
        <f t="shared" si="0"/>
        <v>100</v>
      </c>
      <c r="G60" s="10">
        <f t="shared" si="1"/>
        <v>100</v>
      </c>
    </row>
    <row r="61" spans="1:7" hidden="1" x14ac:dyDescent="0.25">
      <c r="A61" s="97" t="s">
        <v>222</v>
      </c>
      <c r="B61" s="7" t="s">
        <v>223</v>
      </c>
      <c r="C61" s="37">
        <v>0</v>
      </c>
      <c r="D61" s="37">
        <v>0</v>
      </c>
      <c r="E61" s="37">
        <v>0</v>
      </c>
      <c r="F61" s="98" t="e">
        <f t="shared" si="0"/>
        <v>#DIV/0!</v>
      </c>
      <c r="G61" s="10" t="e">
        <f t="shared" si="1"/>
        <v>#DIV/0!</v>
      </c>
    </row>
    <row r="62" spans="1:7" ht="12.75" hidden="1" customHeight="1" x14ac:dyDescent="0.25">
      <c r="A62" s="97" t="s">
        <v>224</v>
      </c>
      <c r="B62" s="7" t="s">
        <v>225</v>
      </c>
      <c r="C62" s="37">
        <v>0</v>
      </c>
      <c r="D62" s="37">
        <v>0</v>
      </c>
      <c r="E62" s="37">
        <v>0</v>
      </c>
      <c r="F62" s="98" t="e">
        <f t="shared" si="0"/>
        <v>#DIV/0!</v>
      </c>
      <c r="G62" s="10" t="e">
        <f t="shared" si="1"/>
        <v>#DIV/0!</v>
      </c>
    </row>
    <row r="63" spans="1:7" ht="12.75" customHeight="1" x14ac:dyDescent="0.25">
      <c r="A63" s="97" t="s">
        <v>228</v>
      </c>
      <c r="B63" s="7" t="s">
        <v>229</v>
      </c>
      <c r="C63" s="37">
        <v>77200</v>
      </c>
      <c r="D63" s="37">
        <v>77200</v>
      </c>
      <c r="E63" s="37">
        <v>79337.5</v>
      </c>
      <c r="F63" s="98">
        <f t="shared" si="0"/>
        <v>102.76878238341969</v>
      </c>
      <c r="G63" s="10">
        <f t="shared" si="1"/>
        <v>102.76878238341969</v>
      </c>
    </row>
    <row r="64" spans="1:7" ht="12.75" hidden="1" customHeight="1" x14ac:dyDescent="0.25">
      <c r="A64" s="97" t="s">
        <v>230</v>
      </c>
      <c r="B64" s="7" t="s">
        <v>231</v>
      </c>
      <c r="C64" s="37">
        <v>0</v>
      </c>
      <c r="D64" s="37">
        <v>0</v>
      </c>
      <c r="E64" s="37">
        <v>0</v>
      </c>
      <c r="F64" s="98" t="e">
        <f t="shared" si="0"/>
        <v>#DIV/0!</v>
      </c>
      <c r="G64" s="10" t="e">
        <f t="shared" si="1"/>
        <v>#DIV/0!</v>
      </c>
    </row>
    <row r="65" spans="1:7" ht="12.75" customHeight="1" x14ac:dyDescent="0.25">
      <c r="A65" s="97" t="s">
        <v>232</v>
      </c>
      <c r="B65" s="7" t="s">
        <v>233</v>
      </c>
      <c r="C65" s="37">
        <v>28500</v>
      </c>
      <c r="D65" s="37">
        <v>28500</v>
      </c>
      <c r="E65" s="37">
        <v>22987.5</v>
      </c>
      <c r="F65" s="98">
        <f t="shared" si="0"/>
        <v>80.65789473684211</v>
      </c>
      <c r="G65" s="10">
        <f t="shared" si="1"/>
        <v>80.65789473684211</v>
      </c>
    </row>
    <row r="66" spans="1:7" ht="12.75" customHeight="1" x14ac:dyDescent="0.25">
      <c r="A66" s="97" t="s">
        <v>234</v>
      </c>
      <c r="B66" s="7" t="s">
        <v>235</v>
      </c>
      <c r="C66" s="37">
        <v>4100</v>
      </c>
      <c r="D66" s="37">
        <v>4100</v>
      </c>
      <c r="E66" s="37">
        <v>4100</v>
      </c>
      <c r="F66" s="98">
        <f t="shared" si="0"/>
        <v>100</v>
      </c>
      <c r="G66" s="10">
        <f t="shared" si="1"/>
        <v>100</v>
      </c>
    </row>
    <row r="67" spans="1:7" hidden="1" x14ac:dyDescent="0.25">
      <c r="A67" s="97" t="s">
        <v>236</v>
      </c>
      <c r="B67" s="7" t="s">
        <v>384</v>
      </c>
      <c r="C67" s="37">
        <v>0</v>
      </c>
      <c r="D67" s="37">
        <v>0</v>
      </c>
      <c r="E67" s="37">
        <v>0</v>
      </c>
      <c r="F67" s="98" t="e">
        <f t="shared" si="0"/>
        <v>#DIV/0!</v>
      </c>
      <c r="G67" s="10" t="e">
        <f t="shared" si="1"/>
        <v>#DIV/0!</v>
      </c>
    </row>
    <row r="68" spans="1:7" ht="12.75" customHeight="1" x14ac:dyDescent="0.25">
      <c r="A68" s="97" t="s">
        <v>239</v>
      </c>
      <c r="B68" s="7" t="s">
        <v>240</v>
      </c>
      <c r="C68" s="37">
        <v>15500</v>
      </c>
      <c r="D68" s="37">
        <v>15500</v>
      </c>
      <c r="E68" s="37">
        <v>18875</v>
      </c>
      <c r="F68" s="98">
        <f t="shared" si="0"/>
        <v>121.7741935483871</v>
      </c>
      <c r="G68" s="10">
        <f t="shared" si="1"/>
        <v>121.7741935483871</v>
      </c>
    </row>
    <row r="69" spans="1:7" ht="12.75" customHeight="1" x14ac:dyDescent="0.25">
      <c r="A69" s="97" t="s">
        <v>251</v>
      </c>
      <c r="B69" s="7" t="s">
        <v>252</v>
      </c>
      <c r="C69" s="37">
        <v>67500</v>
      </c>
      <c r="D69" s="37">
        <v>67500</v>
      </c>
      <c r="E69" s="37">
        <v>67500</v>
      </c>
      <c r="F69" s="98">
        <f t="shared" si="0"/>
        <v>100</v>
      </c>
      <c r="G69" s="10">
        <f t="shared" si="1"/>
        <v>100</v>
      </c>
    </row>
    <row r="70" spans="1:7" ht="12.75" customHeight="1" x14ac:dyDescent="0.25">
      <c r="A70" s="97" t="s">
        <v>253</v>
      </c>
      <c r="B70" s="7" t="s">
        <v>254</v>
      </c>
      <c r="C70" s="37">
        <v>11200</v>
      </c>
      <c r="D70" s="37">
        <v>11200</v>
      </c>
      <c r="E70" s="37">
        <v>11200</v>
      </c>
      <c r="F70" s="98">
        <f t="shared" si="0"/>
        <v>100</v>
      </c>
      <c r="G70" s="10">
        <f t="shared" si="1"/>
        <v>100</v>
      </c>
    </row>
    <row r="71" spans="1:7" ht="12.75" customHeight="1" x14ac:dyDescent="0.25">
      <c r="A71" s="97" t="s">
        <v>257</v>
      </c>
      <c r="B71" s="7" t="s">
        <v>256</v>
      </c>
      <c r="C71" s="37">
        <v>11200</v>
      </c>
      <c r="D71" s="37">
        <v>11200</v>
      </c>
      <c r="E71" s="37">
        <v>11200</v>
      </c>
      <c r="F71" s="98">
        <f t="shared" si="0"/>
        <v>100</v>
      </c>
      <c r="G71" s="10">
        <f t="shared" si="1"/>
        <v>100</v>
      </c>
    </row>
    <row r="72" spans="1:7" x14ac:dyDescent="0.25">
      <c r="A72" s="77" t="s">
        <v>271</v>
      </c>
      <c r="B72" s="78" t="s">
        <v>272</v>
      </c>
      <c r="C72" s="79">
        <v>1055000</v>
      </c>
      <c r="D72" s="79">
        <v>1055000</v>
      </c>
      <c r="E72" s="79">
        <v>691497.79</v>
      </c>
      <c r="F72" s="80">
        <f t="shared" si="0"/>
        <v>65.544814218009478</v>
      </c>
      <c r="G72" s="81">
        <f t="shared" si="1"/>
        <v>65.544814218009478</v>
      </c>
    </row>
    <row r="73" spans="1:7" x14ac:dyDescent="0.25">
      <c r="A73" s="82" t="s">
        <v>273</v>
      </c>
      <c r="B73" s="83" t="s">
        <v>272</v>
      </c>
      <c r="C73" s="84">
        <v>1055000</v>
      </c>
      <c r="D73" s="84">
        <v>1055000</v>
      </c>
      <c r="E73" s="84">
        <v>691497.79</v>
      </c>
      <c r="F73" s="85">
        <f t="shared" si="0"/>
        <v>65.544814218009478</v>
      </c>
      <c r="G73" s="86">
        <f t="shared" si="1"/>
        <v>65.544814218009478</v>
      </c>
    </row>
    <row r="74" spans="1:7" ht="12.75" customHeight="1" x14ac:dyDescent="0.25">
      <c r="A74" s="87" t="s">
        <v>315</v>
      </c>
      <c r="B74" s="88" t="s">
        <v>316</v>
      </c>
      <c r="C74" s="89">
        <v>1055000</v>
      </c>
      <c r="D74" s="89">
        <v>1055000</v>
      </c>
      <c r="E74" s="89">
        <v>691497.79</v>
      </c>
      <c r="F74" s="90">
        <f t="shared" si="0"/>
        <v>65.544814218009478</v>
      </c>
      <c r="G74" s="91">
        <f t="shared" si="1"/>
        <v>65.544814218009478</v>
      </c>
    </row>
    <row r="75" spans="1:7" ht="22.5" customHeight="1" x14ac:dyDescent="0.25">
      <c r="A75" s="92" t="s">
        <v>317</v>
      </c>
      <c r="B75" s="93" t="s">
        <v>318</v>
      </c>
      <c r="C75" s="94">
        <v>1055000</v>
      </c>
      <c r="D75" s="94">
        <v>1055000</v>
      </c>
      <c r="E75" s="94">
        <v>691497.79</v>
      </c>
      <c r="F75" s="95">
        <f t="shared" si="0"/>
        <v>65.544814218009478</v>
      </c>
      <c r="G75" s="96">
        <f t="shared" si="1"/>
        <v>65.544814218009478</v>
      </c>
    </row>
    <row r="76" spans="1:7" ht="12.75" customHeight="1" x14ac:dyDescent="0.25">
      <c r="A76" s="97" t="s">
        <v>100</v>
      </c>
      <c r="B76" s="7" t="s">
        <v>101</v>
      </c>
      <c r="C76" s="37">
        <v>73000</v>
      </c>
      <c r="D76" s="37">
        <v>73000</v>
      </c>
      <c r="E76" s="37">
        <v>73100</v>
      </c>
      <c r="F76" s="98">
        <f t="shared" si="0"/>
        <v>100.13698630136987</v>
      </c>
      <c r="G76" s="10">
        <f t="shared" si="1"/>
        <v>100.13698630136987</v>
      </c>
    </row>
    <row r="77" spans="1:7" ht="12.75" hidden="1" customHeight="1" x14ac:dyDescent="0.25">
      <c r="A77" s="97" t="s">
        <v>104</v>
      </c>
      <c r="B77" s="7" t="s">
        <v>105</v>
      </c>
      <c r="C77" s="37">
        <v>0</v>
      </c>
      <c r="D77" s="37">
        <v>0</v>
      </c>
      <c r="E77" s="37">
        <v>0</v>
      </c>
      <c r="F77" s="98" t="e">
        <f t="shared" ref="F77:F140" si="2">+E77/C77*100</f>
        <v>#DIV/0!</v>
      </c>
      <c r="G77" s="10" t="e">
        <f t="shared" ref="G77:G140" si="3">+E77/D77*100</f>
        <v>#DIV/0!</v>
      </c>
    </row>
    <row r="78" spans="1:7" ht="12.75" customHeight="1" x14ac:dyDescent="0.25">
      <c r="A78" s="97" t="s">
        <v>112</v>
      </c>
      <c r="B78" s="7" t="s">
        <v>111</v>
      </c>
      <c r="C78" s="37">
        <v>73000</v>
      </c>
      <c r="D78" s="37">
        <v>73000</v>
      </c>
      <c r="E78" s="37">
        <v>73100</v>
      </c>
      <c r="F78" s="98">
        <f t="shared" si="2"/>
        <v>100.13698630136987</v>
      </c>
      <c r="G78" s="10">
        <f t="shared" si="3"/>
        <v>100.13698630136987</v>
      </c>
    </row>
    <row r="79" spans="1:7" ht="12.75" hidden="1" customHeight="1" x14ac:dyDescent="0.25">
      <c r="A79" s="97" t="s">
        <v>117</v>
      </c>
      <c r="B79" s="7" t="s">
        <v>118</v>
      </c>
      <c r="C79" s="37">
        <v>0</v>
      </c>
      <c r="D79" s="37">
        <v>0</v>
      </c>
      <c r="E79" s="37">
        <v>0</v>
      </c>
      <c r="F79" s="98" t="e">
        <f t="shared" si="2"/>
        <v>#DIV/0!</v>
      </c>
      <c r="G79" s="10" t="e">
        <f t="shared" si="3"/>
        <v>#DIV/0!</v>
      </c>
    </row>
    <row r="80" spans="1:7" ht="12.75" hidden="1" customHeight="1" x14ac:dyDescent="0.25">
      <c r="A80" s="97" t="s">
        <v>119</v>
      </c>
      <c r="B80" s="7" t="s">
        <v>120</v>
      </c>
      <c r="C80" s="37">
        <v>0</v>
      </c>
      <c r="D80" s="37">
        <v>0</v>
      </c>
      <c r="E80" s="37">
        <v>0</v>
      </c>
      <c r="F80" s="98" t="e">
        <f t="shared" si="2"/>
        <v>#DIV/0!</v>
      </c>
      <c r="G80" s="10" t="e">
        <f t="shared" si="3"/>
        <v>#DIV/0!</v>
      </c>
    </row>
    <row r="81" spans="1:7" x14ac:dyDescent="0.25">
      <c r="A81" s="97" t="s">
        <v>121</v>
      </c>
      <c r="B81" s="7" t="s">
        <v>122</v>
      </c>
      <c r="C81" s="37">
        <v>982000</v>
      </c>
      <c r="D81" s="37">
        <v>982000</v>
      </c>
      <c r="E81" s="37">
        <v>618397.79</v>
      </c>
      <c r="F81" s="98">
        <f t="shared" si="2"/>
        <v>62.973298370672104</v>
      </c>
      <c r="G81" s="10">
        <f t="shared" si="3"/>
        <v>62.973298370672104</v>
      </c>
    </row>
    <row r="82" spans="1:7" ht="12.75" hidden="1" customHeight="1" x14ac:dyDescent="0.25">
      <c r="A82" s="97" t="s">
        <v>125</v>
      </c>
      <c r="B82" s="7" t="s">
        <v>126</v>
      </c>
      <c r="C82" s="37">
        <v>0</v>
      </c>
      <c r="D82" s="37">
        <v>0</v>
      </c>
      <c r="E82" s="37">
        <v>0</v>
      </c>
      <c r="F82" s="98" t="e">
        <f t="shared" si="2"/>
        <v>#DIV/0!</v>
      </c>
      <c r="G82" s="10" t="e">
        <f t="shared" si="3"/>
        <v>#DIV/0!</v>
      </c>
    </row>
    <row r="83" spans="1:7" ht="12.75" hidden="1" customHeight="1" x14ac:dyDescent="0.25">
      <c r="A83" s="97" t="s">
        <v>127</v>
      </c>
      <c r="B83" s="7" t="s">
        <v>128</v>
      </c>
      <c r="C83" s="37">
        <v>0</v>
      </c>
      <c r="D83" s="37">
        <v>0</v>
      </c>
      <c r="E83" s="37">
        <v>0</v>
      </c>
      <c r="F83" s="98" t="e">
        <f t="shared" si="2"/>
        <v>#DIV/0!</v>
      </c>
      <c r="G83" s="10" t="e">
        <f t="shared" si="3"/>
        <v>#DIV/0!</v>
      </c>
    </row>
    <row r="84" spans="1:7" ht="12.75" hidden="1" customHeight="1" x14ac:dyDescent="0.25">
      <c r="A84" s="97" t="s">
        <v>129</v>
      </c>
      <c r="B84" s="7" t="s">
        <v>130</v>
      </c>
      <c r="C84" s="37">
        <v>0</v>
      </c>
      <c r="D84" s="37">
        <v>0</v>
      </c>
      <c r="E84" s="37">
        <v>0</v>
      </c>
      <c r="F84" s="98" t="e">
        <f t="shared" si="2"/>
        <v>#DIV/0!</v>
      </c>
      <c r="G84" s="10" t="e">
        <f t="shared" si="3"/>
        <v>#DIV/0!</v>
      </c>
    </row>
    <row r="85" spans="1:7" ht="12.75" hidden="1" customHeight="1" x14ac:dyDescent="0.25">
      <c r="A85" s="97" t="s">
        <v>133</v>
      </c>
      <c r="B85" s="7" t="s">
        <v>134</v>
      </c>
      <c r="C85" s="37">
        <v>0</v>
      </c>
      <c r="D85" s="37">
        <v>0</v>
      </c>
      <c r="E85" s="37">
        <v>0</v>
      </c>
      <c r="F85" s="98" t="e">
        <f t="shared" si="2"/>
        <v>#DIV/0!</v>
      </c>
      <c r="G85" s="10" t="e">
        <f t="shared" si="3"/>
        <v>#DIV/0!</v>
      </c>
    </row>
    <row r="86" spans="1:7" hidden="1" x14ac:dyDescent="0.25">
      <c r="A86" s="97" t="s">
        <v>135</v>
      </c>
      <c r="B86" s="7" t="s">
        <v>136</v>
      </c>
      <c r="C86" s="37">
        <v>0</v>
      </c>
      <c r="D86" s="37">
        <v>0</v>
      </c>
      <c r="E86" s="37">
        <v>0</v>
      </c>
      <c r="F86" s="98" t="e">
        <f t="shared" si="2"/>
        <v>#DIV/0!</v>
      </c>
      <c r="G86" s="10" t="e">
        <f t="shared" si="3"/>
        <v>#DIV/0!</v>
      </c>
    </row>
    <row r="87" spans="1:7" x14ac:dyDescent="0.25">
      <c r="A87" s="97" t="s">
        <v>137</v>
      </c>
      <c r="B87" s="7" t="s">
        <v>138</v>
      </c>
      <c r="C87" s="37">
        <v>150000</v>
      </c>
      <c r="D87" s="37">
        <v>150000</v>
      </c>
      <c r="E87" s="37">
        <v>30000</v>
      </c>
      <c r="F87" s="98">
        <f t="shared" si="2"/>
        <v>20</v>
      </c>
      <c r="G87" s="10">
        <f t="shared" si="3"/>
        <v>20</v>
      </c>
    </row>
    <row r="88" spans="1:7" ht="12.75" hidden="1" customHeight="1" x14ac:dyDescent="0.25">
      <c r="A88" s="97" t="s">
        <v>145</v>
      </c>
      <c r="B88" s="7" t="s">
        <v>385</v>
      </c>
      <c r="C88" s="37">
        <v>0</v>
      </c>
      <c r="D88" s="37">
        <v>0</v>
      </c>
      <c r="E88" s="37">
        <v>0</v>
      </c>
      <c r="F88" s="98" t="e">
        <f t="shared" si="2"/>
        <v>#DIV/0!</v>
      </c>
      <c r="G88" s="10" t="e">
        <f t="shared" si="3"/>
        <v>#DIV/0!</v>
      </c>
    </row>
    <row r="89" spans="1:7" ht="12.75" customHeight="1" x14ac:dyDescent="0.25">
      <c r="A89" s="97" t="s">
        <v>147</v>
      </c>
      <c r="B89" s="7" t="s">
        <v>380</v>
      </c>
      <c r="C89" s="37">
        <v>32000</v>
      </c>
      <c r="D89" s="37">
        <v>32000</v>
      </c>
      <c r="E89" s="37">
        <v>30000</v>
      </c>
      <c r="F89" s="98">
        <f t="shared" si="2"/>
        <v>93.75</v>
      </c>
      <c r="G89" s="10">
        <f t="shared" si="3"/>
        <v>93.75</v>
      </c>
    </row>
    <row r="90" spans="1:7" hidden="1" x14ac:dyDescent="0.25">
      <c r="A90" s="97" t="s">
        <v>149</v>
      </c>
      <c r="B90" s="7" t="s">
        <v>150</v>
      </c>
      <c r="C90" s="37">
        <v>0</v>
      </c>
      <c r="D90" s="37">
        <v>0</v>
      </c>
      <c r="E90" s="37">
        <v>0</v>
      </c>
      <c r="F90" s="98" t="e">
        <f t="shared" si="2"/>
        <v>#DIV/0!</v>
      </c>
      <c r="G90" s="10" t="e">
        <f t="shared" si="3"/>
        <v>#DIV/0!</v>
      </c>
    </row>
    <row r="91" spans="1:7" ht="12.75" hidden="1" customHeight="1" x14ac:dyDescent="0.25">
      <c r="A91" s="97" t="s">
        <v>153</v>
      </c>
      <c r="B91" s="7" t="s">
        <v>154</v>
      </c>
      <c r="C91" s="37">
        <v>0</v>
      </c>
      <c r="D91" s="37">
        <v>0</v>
      </c>
      <c r="E91" s="37">
        <v>0</v>
      </c>
      <c r="F91" s="98" t="e">
        <f t="shared" si="2"/>
        <v>#DIV/0!</v>
      </c>
      <c r="G91" s="10" t="e">
        <f t="shared" si="3"/>
        <v>#DIV/0!</v>
      </c>
    </row>
    <row r="92" spans="1:7" ht="12.75" customHeight="1" x14ac:dyDescent="0.25">
      <c r="A92" s="97" t="s">
        <v>155</v>
      </c>
      <c r="B92" s="7" t="s">
        <v>156</v>
      </c>
      <c r="C92" s="37">
        <v>800000</v>
      </c>
      <c r="D92" s="37">
        <v>800000</v>
      </c>
      <c r="E92" s="37">
        <v>558347.79</v>
      </c>
      <c r="F92" s="98">
        <f t="shared" si="2"/>
        <v>69.793473750000004</v>
      </c>
      <c r="G92" s="10">
        <f t="shared" si="3"/>
        <v>69.793473750000004</v>
      </c>
    </row>
    <row r="93" spans="1:7" hidden="1" x14ac:dyDescent="0.25">
      <c r="A93" s="97" t="s">
        <v>157</v>
      </c>
      <c r="B93" s="7" t="s">
        <v>158</v>
      </c>
      <c r="C93" s="37">
        <v>0</v>
      </c>
      <c r="D93" s="37">
        <v>0</v>
      </c>
      <c r="E93" s="37">
        <v>0</v>
      </c>
      <c r="F93" s="98" t="e">
        <f t="shared" si="2"/>
        <v>#DIV/0!</v>
      </c>
      <c r="G93" s="10" t="e">
        <f t="shared" si="3"/>
        <v>#DIV/0!</v>
      </c>
    </row>
    <row r="94" spans="1:7" hidden="1" x14ac:dyDescent="0.25">
      <c r="A94" s="97" t="s">
        <v>159</v>
      </c>
      <c r="B94" s="7" t="s">
        <v>160</v>
      </c>
      <c r="C94" s="37">
        <v>0</v>
      </c>
      <c r="D94" s="37">
        <v>0</v>
      </c>
      <c r="E94" s="37">
        <v>0</v>
      </c>
      <c r="F94" s="98" t="e">
        <f t="shared" si="2"/>
        <v>#DIV/0!</v>
      </c>
      <c r="G94" s="10" t="e">
        <f t="shared" si="3"/>
        <v>#DIV/0!</v>
      </c>
    </row>
    <row r="95" spans="1:7" ht="12.75" hidden="1" customHeight="1" x14ac:dyDescent="0.25">
      <c r="A95" s="97" t="s">
        <v>163</v>
      </c>
      <c r="B95" s="7" t="s">
        <v>162</v>
      </c>
      <c r="C95" s="37">
        <v>0</v>
      </c>
      <c r="D95" s="37">
        <v>0</v>
      </c>
      <c r="E95" s="37">
        <v>0</v>
      </c>
      <c r="F95" s="98" t="e">
        <f t="shared" si="2"/>
        <v>#DIV/0!</v>
      </c>
      <c r="G95" s="10" t="e">
        <f t="shared" si="3"/>
        <v>#DIV/0!</v>
      </c>
    </row>
    <row r="96" spans="1:7" ht="12.75" customHeight="1" x14ac:dyDescent="0.25">
      <c r="A96" s="97" t="s">
        <v>178</v>
      </c>
      <c r="B96" s="7" t="s">
        <v>165</v>
      </c>
      <c r="C96" s="37">
        <v>0</v>
      </c>
      <c r="D96" s="37">
        <v>0</v>
      </c>
      <c r="E96" s="37">
        <v>50</v>
      </c>
      <c r="F96" s="98"/>
      <c r="G96" s="10"/>
    </row>
    <row r="97" spans="1:7" ht="12.75" hidden="1" customHeight="1" x14ac:dyDescent="0.25">
      <c r="A97" s="97" t="s">
        <v>189</v>
      </c>
      <c r="B97" s="7" t="s">
        <v>190</v>
      </c>
      <c r="C97" s="37">
        <v>0</v>
      </c>
      <c r="D97" s="37">
        <v>0</v>
      </c>
      <c r="E97" s="37">
        <v>0</v>
      </c>
      <c r="F97" s="98" t="e">
        <f t="shared" si="2"/>
        <v>#DIV/0!</v>
      </c>
      <c r="G97" s="10" t="e">
        <f t="shared" si="3"/>
        <v>#DIV/0!</v>
      </c>
    </row>
    <row r="98" spans="1:7" ht="12.75" hidden="1" customHeight="1" x14ac:dyDescent="0.25">
      <c r="A98" s="97" t="s">
        <v>192</v>
      </c>
      <c r="B98" s="7" t="s">
        <v>55</v>
      </c>
      <c r="C98" s="37">
        <v>0</v>
      </c>
      <c r="D98" s="37">
        <v>0</v>
      </c>
      <c r="E98" s="37">
        <v>0</v>
      </c>
      <c r="F98" s="98" t="e">
        <f t="shared" si="2"/>
        <v>#DIV/0!</v>
      </c>
      <c r="G98" s="10" t="e">
        <f t="shared" si="3"/>
        <v>#DIV/0!</v>
      </c>
    </row>
    <row r="99" spans="1:7" ht="12.75" hidden="1" customHeight="1" x14ac:dyDescent="0.25">
      <c r="A99" s="97" t="s">
        <v>193</v>
      </c>
      <c r="B99" s="7" t="s">
        <v>194</v>
      </c>
      <c r="C99" s="37">
        <v>0</v>
      </c>
      <c r="D99" s="37">
        <v>0</v>
      </c>
      <c r="E99" s="37">
        <v>0</v>
      </c>
      <c r="F99" s="98" t="e">
        <f t="shared" si="2"/>
        <v>#DIV/0!</v>
      </c>
      <c r="G99" s="10" t="e">
        <f t="shared" si="3"/>
        <v>#DIV/0!</v>
      </c>
    </row>
    <row r="100" spans="1:7" ht="12.75" hidden="1" customHeight="1" x14ac:dyDescent="0.25">
      <c r="A100" s="97" t="s">
        <v>197</v>
      </c>
      <c r="B100" s="7" t="s">
        <v>198</v>
      </c>
      <c r="C100" s="37">
        <v>0</v>
      </c>
      <c r="D100" s="37">
        <v>0</v>
      </c>
      <c r="E100" s="37">
        <v>0</v>
      </c>
      <c r="F100" s="98" t="e">
        <f t="shared" si="2"/>
        <v>#DIV/0!</v>
      </c>
      <c r="G100" s="10" t="e">
        <f t="shared" si="3"/>
        <v>#DIV/0!</v>
      </c>
    </row>
    <row r="101" spans="1:7" ht="12.75" hidden="1" customHeight="1" x14ac:dyDescent="0.25">
      <c r="A101" s="97" t="s">
        <v>199</v>
      </c>
      <c r="B101" s="7" t="s">
        <v>379</v>
      </c>
      <c r="C101" s="37">
        <v>0</v>
      </c>
      <c r="D101" s="37">
        <v>0</v>
      </c>
      <c r="E101" s="37">
        <v>0</v>
      </c>
      <c r="F101" s="98" t="e">
        <f t="shared" si="2"/>
        <v>#DIV/0!</v>
      </c>
      <c r="G101" s="10" t="e">
        <f t="shared" si="3"/>
        <v>#DIV/0!</v>
      </c>
    </row>
    <row r="102" spans="1:7" ht="12.75" hidden="1" customHeight="1" x14ac:dyDescent="0.25">
      <c r="A102" s="97" t="s">
        <v>206</v>
      </c>
      <c r="B102" s="7" t="s">
        <v>207</v>
      </c>
      <c r="C102" s="37">
        <v>0</v>
      </c>
      <c r="D102" s="37">
        <v>0</v>
      </c>
      <c r="E102" s="37">
        <v>0</v>
      </c>
      <c r="F102" s="98" t="e">
        <f t="shared" si="2"/>
        <v>#DIV/0!</v>
      </c>
      <c r="G102" s="10" t="e">
        <f t="shared" si="3"/>
        <v>#DIV/0!</v>
      </c>
    </row>
    <row r="103" spans="1:7" ht="12.75" customHeight="1" x14ac:dyDescent="0.25">
      <c r="A103" s="77" t="s">
        <v>274</v>
      </c>
      <c r="B103" s="78" t="s">
        <v>275</v>
      </c>
      <c r="C103" s="79">
        <v>30302100</v>
      </c>
      <c r="D103" s="79">
        <v>30318300</v>
      </c>
      <c r="E103" s="79">
        <v>29116642.969999999</v>
      </c>
      <c r="F103" s="80">
        <f t="shared" si="2"/>
        <v>96.087871698661147</v>
      </c>
      <c r="G103" s="81">
        <f t="shared" si="3"/>
        <v>96.036528994039898</v>
      </c>
    </row>
    <row r="104" spans="1:7" ht="12.75" customHeight="1" x14ac:dyDescent="0.25">
      <c r="A104" s="82" t="s">
        <v>276</v>
      </c>
      <c r="B104" s="83" t="s">
        <v>277</v>
      </c>
      <c r="C104" s="84">
        <v>30302100</v>
      </c>
      <c r="D104" s="84">
        <v>30318300</v>
      </c>
      <c r="E104" s="84">
        <v>29116642.969999999</v>
      </c>
      <c r="F104" s="85">
        <f t="shared" si="2"/>
        <v>96.087871698661147</v>
      </c>
      <c r="G104" s="86">
        <f t="shared" si="3"/>
        <v>96.036528994039898</v>
      </c>
    </row>
    <row r="105" spans="1:7" ht="12.75" customHeight="1" x14ac:dyDescent="0.25">
      <c r="A105" s="87" t="s">
        <v>315</v>
      </c>
      <c r="B105" s="88" t="s">
        <v>316</v>
      </c>
      <c r="C105" s="89">
        <v>30302100</v>
      </c>
      <c r="D105" s="89">
        <v>30318300</v>
      </c>
      <c r="E105" s="89">
        <v>29116642.969999999</v>
      </c>
      <c r="F105" s="90">
        <f t="shared" si="2"/>
        <v>96.087871698661147</v>
      </c>
      <c r="G105" s="91">
        <f t="shared" si="3"/>
        <v>96.036528994039898</v>
      </c>
    </row>
    <row r="106" spans="1:7" ht="22.5" customHeight="1" x14ac:dyDescent="0.25">
      <c r="A106" s="92" t="s">
        <v>317</v>
      </c>
      <c r="B106" s="93" t="s">
        <v>318</v>
      </c>
      <c r="C106" s="94">
        <v>30302100</v>
      </c>
      <c r="D106" s="94">
        <v>30318300</v>
      </c>
      <c r="E106" s="94">
        <v>29116642.969999999</v>
      </c>
      <c r="F106" s="95">
        <f t="shared" si="2"/>
        <v>96.087871698661147</v>
      </c>
      <c r="G106" s="96">
        <f t="shared" si="3"/>
        <v>96.036528994039898</v>
      </c>
    </row>
    <row r="107" spans="1:7" ht="12.75" customHeight="1" x14ac:dyDescent="0.25">
      <c r="A107" s="97" t="s">
        <v>100</v>
      </c>
      <c r="B107" s="7" t="s">
        <v>101</v>
      </c>
      <c r="C107" s="37">
        <v>24496600</v>
      </c>
      <c r="D107" s="37">
        <v>24309400</v>
      </c>
      <c r="E107" s="37">
        <v>24937697.329999998</v>
      </c>
      <c r="F107" s="98">
        <f t="shared" si="2"/>
        <v>101.8006471510332</v>
      </c>
      <c r="G107" s="10">
        <f t="shared" si="3"/>
        <v>102.58458592149537</v>
      </c>
    </row>
    <row r="108" spans="1:7" ht="12.75" customHeight="1" x14ac:dyDescent="0.25">
      <c r="A108" s="97" t="s">
        <v>104</v>
      </c>
      <c r="B108" s="7" t="s">
        <v>105</v>
      </c>
      <c r="C108" s="37">
        <v>19360000</v>
      </c>
      <c r="D108" s="37">
        <v>19172800</v>
      </c>
      <c r="E108" s="37">
        <v>19740161.289999999</v>
      </c>
      <c r="F108" s="98">
        <f t="shared" si="2"/>
        <v>101.9636430268595</v>
      </c>
      <c r="G108" s="10">
        <f t="shared" si="3"/>
        <v>102.95919891721606</v>
      </c>
    </row>
    <row r="109" spans="1:7" ht="12.75" customHeight="1" x14ac:dyDescent="0.25">
      <c r="A109" s="97" t="s">
        <v>106</v>
      </c>
      <c r="B109" s="7" t="s">
        <v>107</v>
      </c>
      <c r="C109" s="37">
        <v>1300000</v>
      </c>
      <c r="D109" s="37">
        <v>1300000</v>
      </c>
      <c r="E109" s="37">
        <v>1313306.67</v>
      </c>
      <c r="F109" s="98">
        <f t="shared" si="2"/>
        <v>101.02358999999998</v>
      </c>
      <c r="G109" s="10">
        <f t="shared" si="3"/>
        <v>101.02358999999998</v>
      </c>
    </row>
    <row r="110" spans="1:7" ht="12.75" customHeight="1" x14ac:dyDescent="0.25">
      <c r="A110" s="97" t="s">
        <v>108</v>
      </c>
      <c r="B110" s="7" t="s">
        <v>109</v>
      </c>
      <c r="C110" s="37">
        <v>1000</v>
      </c>
      <c r="D110" s="37">
        <v>1000</v>
      </c>
      <c r="E110" s="37">
        <v>0</v>
      </c>
      <c r="F110" s="98">
        <f t="shared" si="2"/>
        <v>0</v>
      </c>
      <c r="G110" s="10">
        <f t="shared" si="3"/>
        <v>0</v>
      </c>
    </row>
    <row r="111" spans="1:7" ht="12.75" customHeight="1" x14ac:dyDescent="0.25">
      <c r="A111" s="97" t="s">
        <v>112</v>
      </c>
      <c r="B111" s="7" t="s">
        <v>111</v>
      </c>
      <c r="C111" s="37">
        <v>787000</v>
      </c>
      <c r="D111" s="37">
        <v>787000</v>
      </c>
      <c r="E111" s="37">
        <v>748742.87</v>
      </c>
      <c r="F111" s="98">
        <f t="shared" si="2"/>
        <v>95.138865311308763</v>
      </c>
      <c r="G111" s="10">
        <f t="shared" si="3"/>
        <v>95.138865311308763</v>
      </c>
    </row>
    <row r="112" spans="1:7" ht="12.75" hidden="1" customHeight="1" x14ac:dyDescent="0.25">
      <c r="A112" s="97" t="s">
        <v>115</v>
      </c>
      <c r="B112" s="7" t="s">
        <v>386</v>
      </c>
      <c r="C112" s="37">
        <v>0</v>
      </c>
      <c r="D112" s="37">
        <v>0</v>
      </c>
      <c r="E112" s="37">
        <v>0</v>
      </c>
      <c r="F112" s="98" t="e">
        <f t="shared" si="2"/>
        <v>#DIV/0!</v>
      </c>
      <c r="G112" s="10" t="e">
        <f t="shared" si="3"/>
        <v>#DIV/0!</v>
      </c>
    </row>
    <row r="113" spans="1:7" ht="12.75" customHeight="1" x14ac:dyDescent="0.25">
      <c r="A113" s="97" t="s">
        <v>117</v>
      </c>
      <c r="B113" s="7" t="s">
        <v>118</v>
      </c>
      <c r="C113" s="37">
        <v>3046600</v>
      </c>
      <c r="D113" s="37">
        <v>3046600</v>
      </c>
      <c r="E113" s="37">
        <v>3135486.5</v>
      </c>
      <c r="F113" s="98">
        <f t="shared" si="2"/>
        <v>102.91756384165956</v>
      </c>
      <c r="G113" s="10">
        <f t="shared" si="3"/>
        <v>102.91756384165956</v>
      </c>
    </row>
    <row r="114" spans="1:7" ht="12.75" customHeight="1" x14ac:dyDescent="0.25">
      <c r="A114" s="97" t="s">
        <v>119</v>
      </c>
      <c r="B114" s="7" t="s">
        <v>120</v>
      </c>
      <c r="C114" s="37">
        <v>2000</v>
      </c>
      <c r="D114" s="37">
        <v>2000</v>
      </c>
      <c r="E114" s="37">
        <v>0</v>
      </c>
      <c r="F114" s="98">
        <f t="shared" si="2"/>
        <v>0</v>
      </c>
      <c r="G114" s="10">
        <f t="shared" si="3"/>
        <v>0</v>
      </c>
    </row>
    <row r="115" spans="1:7" x14ac:dyDescent="0.25">
      <c r="A115" s="97" t="s">
        <v>121</v>
      </c>
      <c r="B115" s="7" t="s">
        <v>122</v>
      </c>
      <c r="C115" s="37">
        <v>4790000</v>
      </c>
      <c r="D115" s="37">
        <v>4815400</v>
      </c>
      <c r="E115" s="37">
        <v>3780171.82</v>
      </c>
      <c r="F115" s="98">
        <f t="shared" si="2"/>
        <v>78.917992066805837</v>
      </c>
      <c r="G115" s="10">
        <f t="shared" si="3"/>
        <v>78.501719898658465</v>
      </c>
    </row>
    <row r="116" spans="1:7" ht="12.75" customHeight="1" x14ac:dyDescent="0.25">
      <c r="A116" s="97" t="s">
        <v>125</v>
      </c>
      <c r="B116" s="7" t="s">
        <v>126</v>
      </c>
      <c r="C116" s="37">
        <v>17600</v>
      </c>
      <c r="D116" s="37">
        <v>17600</v>
      </c>
      <c r="E116" s="37">
        <v>5183.58</v>
      </c>
      <c r="F116" s="98">
        <f t="shared" si="2"/>
        <v>29.452159090909092</v>
      </c>
      <c r="G116" s="10">
        <f t="shared" si="3"/>
        <v>29.452159090909092</v>
      </c>
    </row>
    <row r="117" spans="1:7" ht="12.75" customHeight="1" x14ac:dyDescent="0.25">
      <c r="A117" s="97" t="s">
        <v>127</v>
      </c>
      <c r="B117" s="7" t="s">
        <v>128</v>
      </c>
      <c r="C117" s="37">
        <v>600000</v>
      </c>
      <c r="D117" s="37">
        <v>600000</v>
      </c>
      <c r="E117" s="37">
        <v>581711.92000000004</v>
      </c>
      <c r="F117" s="98">
        <f t="shared" si="2"/>
        <v>96.951986666666684</v>
      </c>
      <c r="G117" s="10">
        <f t="shared" si="3"/>
        <v>96.951986666666684</v>
      </c>
    </row>
    <row r="118" spans="1:7" ht="12.75" customHeight="1" x14ac:dyDescent="0.25">
      <c r="A118" s="97" t="s">
        <v>129</v>
      </c>
      <c r="B118" s="7" t="s">
        <v>130</v>
      </c>
      <c r="C118" s="37">
        <v>23500</v>
      </c>
      <c r="D118" s="37">
        <v>23500</v>
      </c>
      <c r="E118" s="37">
        <v>12176.91</v>
      </c>
      <c r="F118" s="98">
        <f t="shared" si="2"/>
        <v>51.816638297872345</v>
      </c>
      <c r="G118" s="10">
        <f t="shared" si="3"/>
        <v>51.816638297872345</v>
      </c>
    </row>
    <row r="119" spans="1:7" ht="12.75" customHeight="1" x14ac:dyDescent="0.25">
      <c r="A119" s="97" t="s">
        <v>133</v>
      </c>
      <c r="B119" s="7" t="s">
        <v>134</v>
      </c>
      <c r="C119" s="37">
        <v>497600</v>
      </c>
      <c r="D119" s="37">
        <v>497600</v>
      </c>
      <c r="E119" s="37">
        <v>321359.28999999998</v>
      </c>
      <c r="F119" s="98">
        <f t="shared" si="2"/>
        <v>64.581850884244375</v>
      </c>
      <c r="G119" s="10">
        <f t="shared" si="3"/>
        <v>64.581850884244375</v>
      </c>
    </row>
    <row r="120" spans="1:7" x14ac:dyDescent="0.25">
      <c r="A120" s="97" t="s">
        <v>135</v>
      </c>
      <c r="B120" s="7" t="s">
        <v>136</v>
      </c>
      <c r="C120" s="37">
        <v>840000</v>
      </c>
      <c r="D120" s="37">
        <v>840000</v>
      </c>
      <c r="E120" s="37">
        <v>644133.43000000005</v>
      </c>
      <c r="F120" s="98">
        <f t="shared" si="2"/>
        <v>76.682551190476204</v>
      </c>
      <c r="G120" s="10">
        <f t="shared" si="3"/>
        <v>76.682551190476204</v>
      </c>
    </row>
    <row r="121" spans="1:7" x14ac:dyDescent="0.25">
      <c r="A121" s="97" t="s">
        <v>137</v>
      </c>
      <c r="B121" s="7" t="s">
        <v>138</v>
      </c>
      <c r="C121" s="37">
        <v>22000</v>
      </c>
      <c r="D121" s="37">
        <v>22000</v>
      </c>
      <c r="E121" s="37">
        <v>9699.25</v>
      </c>
      <c r="F121" s="98">
        <f t="shared" si="2"/>
        <v>44.087499999999999</v>
      </c>
      <c r="G121" s="10">
        <f t="shared" si="3"/>
        <v>44.087499999999999</v>
      </c>
    </row>
    <row r="122" spans="1:7" ht="12.75" customHeight="1" x14ac:dyDescent="0.25">
      <c r="A122" s="97" t="s">
        <v>139</v>
      </c>
      <c r="B122" s="7" t="s">
        <v>383</v>
      </c>
      <c r="C122" s="37">
        <v>150000</v>
      </c>
      <c r="D122" s="37">
        <v>150000</v>
      </c>
      <c r="E122" s="37">
        <v>72547.27</v>
      </c>
      <c r="F122" s="98">
        <f t="shared" si="2"/>
        <v>48.364846666666672</v>
      </c>
      <c r="G122" s="10">
        <f t="shared" si="3"/>
        <v>48.364846666666672</v>
      </c>
    </row>
    <row r="123" spans="1:7" ht="12.75" customHeight="1" x14ac:dyDescent="0.25">
      <c r="A123" s="97" t="s">
        <v>141</v>
      </c>
      <c r="B123" s="7" t="s">
        <v>142</v>
      </c>
      <c r="C123" s="37">
        <v>45000</v>
      </c>
      <c r="D123" s="37">
        <v>45000</v>
      </c>
      <c r="E123" s="37">
        <v>34927.18</v>
      </c>
      <c r="F123" s="98">
        <f t="shared" si="2"/>
        <v>77.615955555555558</v>
      </c>
      <c r="G123" s="10">
        <f t="shared" si="3"/>
        <v>77.615955555555558</v>
      </c>
    </row>
    <row r="124" spans="1:7" ht="12.75" customHeight="1" x14ac:dyDescent="0.25">
      <c r="A124" s="97" t="s">
        <v>145</v>
      </c>
      <c r="B124" s="7" t="s">
        <v>385</v>
      </c>
      <c r="C124" s="37">
        <v>41500</v>
      </c>
      <c r="D124" s="37">
        <v>41500</v>
      </c>
      <c r="E124" s="37">
        <v>36889.660000000003</v>
      </c>
      <c r="F124" s="98">
        <f t="shared" si="2"/>
        <v>88.890746987951815</v>
      </c>
      <c r="G124" s="10">
        <f t="shared" si="3"/>
        <v>88.890746987951815</v>
      </c>
    </row>
    <row r="125" spans="1:7" ht="12.75" customHeight="1" x14ac:dyDescent="0.25">
      <c r="A125" s="97" t="s">
        <v>147</v>
      </c>
      <c r="B125" s="7" t="s">
        <v>380</v>
      </c>
      <c r="C125" s="37">
        <v>369600</v>
      </c>
      <c r="D125" s="37">
        <v>373500</v>
      </c>
      <c r="E125" s="37">
        <v>229636.14</v>
      </c>
      <c r="F125" s="98">
        <f t="shared" si="2"/>
        <v>62.130990259740258</v>
      </c>
      <c r="G125" s="10">
        <f t="shared" si="3"/>
        <v>61.482232931726912</v>
      </c>
    </row>
    <row r="126" spans="1:7" ht="12.75" hidden="1" customHeight="1" x14ac:dyDescent="0.25">
      <c r="A126" s="97" t="s">
        <v>378</v>
      </c>
      <c r="B126" s="7" t="s">
        <v>319</v>
      </c>
      <c r="C126" s="37">
        <v>0</v>
      </c>
      <c r="D126" s="37">
        <v>0</v>
      </c>
      <c r="E126" s="37">
        <v>0</v>
      </c>
      <c r="F126" s="98" t="e">
        <f t="shared" si="2"/>
        <v>#DIV/0!</v>
      </c>
      <c r="G126" s="10" t="e">
        <f t="shared" si="3"/>
        <v>#DIV/0!</v>
      </c>
    </row>
    <row r="127" spans="1:7" x14ac:dyDescent="0.25">
      <c r="A127" s="97" t="s">
        <v>149</v>
      </c>
      <c r="B127" s="7" t="s">
        <v>150</v>
      </c>
      <c r="C127" s="37">
        <v>336000</v>
      </c>
      <c r="D127" s="37">
        <v>336000</v>
      </c>
      <c r="E127" s="37">
        <v>337830.24</v>
      </c>
      <c r="F127" s="98">
        <f t="shared" si="2"/>
        <v>100.54471428571428</v>
      </c>
      <c r="G127" s="10">
        <f t="shared" si="3"/>
        <v>100.54471428571428</v>
      </c>
    </row>
    <row r="128" spans="1:7" ht="12.75" customHeight="1" x14ac:dyDescent="0.25">
      <c r="A128" s="97" t="s">
        <v>151</v>
      </c>
      <c r="B128" s="7" t="s">
        <v>152</v>
      </c>
      <c r="C128" s="37">
        <v>28000</v>
      </c>
      <c r="D128" s="37">
        <v>28000</v>
      </c>
      <c r="E128" s="37">
        <v>26353.96</v>
      </c>
      <c r="F128" s="98">
        <f t="shared" si="2"/>
        <v>94.121285714285705</v>
      </c>
      <c r="G128" s="10">
        <f t="shared" si="3"/>
        <v>94.121285714285705</v>
      </c>
    </row>
    <row r="129" spans="1:7" ht="12.75" customHeight="1" x14ac:dyDescent="0.25">
      <c r="A129" s="97" t="s">
        <v>153</v>
      </c>
      <c r="B129" s="7" t="s">
        <v>154</v>
      </c>
      <c r="C129" s="37">
        <v>64000</v>
      </c>
      <c r="D129" s="37">
        <v>64000</v>
      </c>
      <c r="E129" s="37">
        <v>66657.42</v>
      </c>
      <c r="F129" s="98">
        <f t="shared" si="2"/>
        <v>104.15221875</v>
      </c>
      <c r="G129" s="10">
        <f t="shared" si="3"/>
        <v>104.15221875</v>
      </c>
    </row>
    <row r="130" spans="1:7" ht="12.75" customHeight="1" x14ac:dyDescent="0.25">
      <c r="A130" s="97" t="s">
        <v>155</v>
      </c>
      <c r="B130" s="7" t="s">
        <v>156</v>
      </c>
      <c r="C130" s="37">
        <v>85100</v>
      </c>
      <c r="D130" s="37">
        <v>89100</v>
      </c>
      <c r="E130" s="37">
        <v>82612.789999999994</v>
      </c>
      <c r="F130" s="98">
        <f t="shared" si="2"/>
        <v>97.077309048178606</v>
      </c>
      <c r="G130" s="10">
        <f t="shared" si="3"/>
        <v>92.719180695847356</v>
      </c>
    </row>
    <row r="131" spans="1:7" x14ac:dyDescent="0.25">
      <c r="A131" s="97" t="s">
        <v>157</v>
      </c>
      <c r="B131" s="7" t="s">
        <v>158</v>
      </c>
      <c r="C131" s="37">
        <v>20000</v>
      </c>
      <c r="D131" s="37">
        <v>37500</v>
      </c>
      <c r="E131" s="37">
        <v>5856.07</v>
      </c>
      <c r="F131" s="98">
        <f t="shared" si="2"/>
        <v>29.280349999999999</v>
      </c>
      <c r="G131" s="10">
        <f t="shared" si="3"/>
        <v>15.616186666666664</v>
      </c>
    </row>
    <row r="132" spans="1:7" x14ac:dyDescent="0.25">
      <c r="A132" s="97" t="s">
        <v>159</v>
      </c>
      <c r="B132" s="7" t="s">
        <v>160</v>
      </c>
      <c r="C132" s="37">
        <v>278600</v>
      </c>
      <c r="D132" s="37">
        <v>278600</v>
      </c>
      <c r="E132" s="37">
        <v>46702.69</v>
      </c>
      <c r="F132" s="98">
        <f t="shared" si="2"/>
        <v>16.76334888729361</v>
      </c>
      <c r="G132" s="10">
        <f t="shared" si="3"/>
        <v>16.76334888729361</v>
      </c>
    </row>
    <row r="133" spans="1:7" ht="12.75" customHeight="1" x14ac:dyDescent="0.25">
      <c r="A133" s="97" t="s">
        <v>163</v>
      </c>
      <c r="B133" s="7" t="s">
        <v>162</v>
      </c>
      <c r="C133" s="37">
        <v>100</v>
      </c>
      <c r="D133" s="37">
        <v>100</v>
      </c>
      <c r="E133" s="37">
        <v>0</v>
      </c>
      <c r="F133" s="98">
        <f t="shared" si="2"/>
        <v>0</v>
      </c>
      <c r="G133" s="10">
        <f t="shared" si="3"/>
        <v>0</v>
      </c>
    </row>
    <row r="134" spans="1:7" ht="12.75" customHeight="1" x14ac:dyDescent="0.25">
      <c r="A134" s="97" t="s">
        <v>365</v>
      </c>
      <c r="B134" s="7" t="s">
        <v>387</v>
      </c>
      <c r="C134" s="37">
        <v>1195000</v>
      </c>
      <c r="D134" s="37">
        <v>1195000</v>
      </c>
      <c r="E134" s="37">
        <v>1145131.75</v>
      </c>
      <c r="F134" s="98">
        <f t="shared" si="2"/>
        <v>95.82692468619247</v>
      </c>
      <c r="G134" s="10">
        <f t="shared" si="3"/>
        <v>95.82692468619247</v>
      </c>
    </row>
    <row r="135" spans="1:7" ht="12.75" customHeight="1" x14ac:dyDescent="0.25">
      <c r="A135" s="97" t="s">
        <v>366</v>
      </c>
      <c r="B135" s="7" t="s">
        <v>388</v>
      </c>
      <c r="C135" s="37">
        <v>0</v>
      </c>
      <c r="D135" s="37">
        <v>0</v>
      </c>
      <c r="E135" s="37">
        <v>1777.88</v>
      </c>
      <c r="F135" s="98"/>
      <c r="G135" s="10"/>
    </row>
    <row r="136" spans="1:7" ht="12.75" hidden="1" customHeight="1" x14ac:dyDescent="0.25">
      <c r="A136" s="97" t="s">
        <v>367</v>
      </c>
      <c r="B136" s="7" t="s">
        <v>389</v>
      </c>
      <c r="C136" s="37"/>
      <c r="D136" s="37">
        <v>0</v>
      </c>
      <c r="E136" s="37">
        <v>0</v>
      </c>
      <c r="F136" s="98" t="e">
        <f t="shared" si="2"/>
        <v>#DIV/0!</v>
      </c>
      <c r="G136" s="10" t="e">
        <f t="shared" si="3"/>
        <v>#DIV/0!</v>
      </c>
    </row>
    <row r="137" spans="1:7" ht="12.75" customHeight="1" x14ac:dyDescent="0.25">
      <c r="A137" s="97" t="s">
        <v>166</v>
      </c>
      <c r="B137" s="7" t="s">
        <v>167</v>
      </c>
      <c r="C137" s="37">
        <v>24000</v>
      </c>
      <c r="D137" s="37">
        <v>24000</v>
      </c>
      <c r="E137" s="37">
        <v>17206.79</v>
      </c>
      <c r="F137" s="98">
        <f t="shared" si="2"/>
        <v>71.694958333333332</v>
      </c>
      <c r="G137" s="10">
        <f t="shared" si="3"/>
        <v>71.694958333333332</v>
      </c>
    </row>
    <row r="138" spans="1:7" x14ac:dyDescent="0.25">
      <c r="A138" s="97" t="s">
        <v>168</v>
      </c>
      <c r="B138" s="7" t="s">
        <v>169</v>
      </c>
      <c r="C138" s="37">
        <v>22000</v>
      </c>
      <c r="D138" s="37">
        <v>22000</v>
      </c>
      <c r="E138" s="37">
        <v>19021.009999999998</v>
      </c>
      <c r="F138" s="98">
        <f t="shared" si="2"/>
        <v>86.459136363636361</v>
      </c>
      <c r="G138" s="10">
        <f t="shared" si="3"/>
        <v>86.459136363636361</v>
      </c>
    </row>
    <row r="139" spans="1:7" x14ac:dyDescent="0.25">
      <c r="A139" s="97" t="s">
        <v>170</v>
      </c>
      <c r="B139" s="7" t="s">
        <v>171</v>
      </c>
      <c r="C139" s="37">
        <v>36400</v>
      </c>
      <c r="D139" s="37">
        <v>36400</v>
      </c>
      <c r="E139" s="37">
        <v>34956.800000000003</v>
      </c>
      <c r="F139" s="98">
        <f t="shared" si="2"/>
        <v>96.035164835164849</v>
      </c>
      <c r="G139" s="10">
        <f t="shared" si="3"/>
        <v>96.035164835164849</v>
      </c>
    </row>
    <row r="140" spans="1:7" x14ac:dyDescent="0.25">
      <c r="A140" s="97" t="s">
        <v>172</v>
      </c>
      <c r="B140" s="7" t="s">
        <v>173</v>
      </c>
      <c r="C140" s="37">
        <v>7300</v>
      </c>
      <c r="D140" s="37">
        <v>7300</v>
      </c>
      <c r="E140" s="37">
        <v>6125.4</v>
      </c>
      <c r="F140" s="98">
        <f t="shared" si="2"/>
        <v>83.909589041095884</v>
      </c>
      <c r="G140" s="10">
        <f t="shared" si="3"/>
        <v>83.909589041095884</v>
      </c>
    </row>
    <row r="141" spans="1:7" x14ac:dyDescent="0.25">
      <c r="A141" s="97" t="s">
        <v>174</v>
      </c>
      <c r="B141" s="7" t="s">
        <v>175</v>
      </c>
      <c r="C141" s="37">
        <v>20700</v>
      </c>
      <c r="D141" s="37">
        <v>20700</v>
      </c>
      <c r="E141" s="37">
        <v>9513.5</v>
      </c>
      <c r="F141" s="98">
        <f t="shared" ref="F141:F204" si="4">+E141/C141*100</f>
        <v>45.958937198067638</v>
      </c>
      <c r="G141" s="10">
        <f t="shared" ref="G141:G204" si="5">+E141/D141*100</f>
        <v>45.958937198067638</v>
      </c>
    </row>
    <row r="142" spans="1:7" ht="12.75" customHeight="1" x14ac:dyDescent="0.25">
      <c r="A142" s="97" t="s">
        <v>176</v>
      </c>
      <c r="B142" s="7" t="s">
        <v>177</v>
      </c>
      <c r="C142" s="37">
        <v>40000</v>
      </c>
      <c r="D142" s="37">
        <v>40000</v>
      </c>
      <c r="E142" s="37">
        <v>0</v>
      </c>
      <c r="F142" s="98">
        <f t="shared" si="4"/>
        <v>0</v>
      </c>
      <c r="G142" s="10">
        <f t="shared" si="5"/>
        <v>0</v>
      </c>
    </row>
    <row r="143" spans="1:7" ht="12.75" customHeight="1" x14ac:dyDescent="0.25">
      <c r="A143" s="97" t="s">
        <v>178</v>
      </c>
      <c r="B143" s="7" t="s">
        <v>165</v>
      </c>
      <c r="C143" s="37">
        <v>26000</v>
      </c>
      <c r="D143" s="37">
        <v>26000</v>
      </c>
      <c r="E143" s="37">
        <v>32160.89</v>
      </c>
      <c r="F143" s="98">
        <f t="shared" si="4"/>
        <v>123.69573076923078</v>
      </c>
      <c r="G143" s="10">
        <f t="shared" si="5"/>
        <v>123.69573076923078</v>
      </c>
    </row>
    <row r="144" spans="1:7" x14ac:dyDescent="0.25">
      <c r="A144" s="97" t="s">
        <v>179</v>
      </c>
      <c r="B144" s="7" t="s">
        <v>180</v>
      </c>
      <c r="C144" s="37">
        <v>49300</v>
      </c>
      <c r="D144" s="37">
        <v>49300</v>
      </c>
      <c r="E144" s="37">
        <v>13772.87</v>
      </c>
      <c r="F144" s="98">
        <f t="shared" si="4"/>
        <v>27.936855983772823</v>
      </c>
      <c r="G144" s="10">
        <f t="shared" si="5"/>
        <v>27.936855983772823</v>
      </c>
    </row>
    <row r="145" spans="1:7" ht="12.75" customHeight="1" x14ac:dyDescent="0.25">
      <c r="A145" s="97" t="s">
        <v>183</v>
      </c>
      <c r="B145" s="7" t="s">
        <v>184</v>
      </c>
      <c r="C145" s="37">
        <v>12000</v>
      </c>
      <c r="D145" s="37">
        <v>12000</v>
      </c>
      <c r="E145" s="37">
        <v>13562.94</v>
      </c>
      <c r="F145" s="98">
        <f t="shared" si="4"/>
        <v>113.02449999999999</v>
      </c>
      <c r="G145" s="10">
        <f t="shared" si="5"/>
        <v>113.02449999999999</v>
      </c>
    </row>
    <row r="146" spans="1:7" ht="12.75" hidden="1" customHeight="1" x14ac:dyDescent="0.25">
      <c r="A146" s="97" t="s">
        <v>185</v>
      </c>
      <c r="B146" s="7" t="s">
        <v>186</v>
      </c>
      <c r="C146" s="37">
        <v>0</v>
      </c>
      <c r="D146" s="37">
        <v>0</v>
      </c>
      <c r="E146" s="37">
        <v>0</v>
      </c>
      <c r="F146" s="98" t="e">
        <f t="shared" si="4"/>
        <v>#DIV/0!</v>
      </c>
      <c r="G146" s="10" t="e">
        <f t="shared" si="5"/>
        <v>#DIV/0!</v>
      </c>
    </row>
    <row r="147" spans="1:7" x14ac:dyDescent="0.25">
      <c r="A147" s="97" t="s">
        <v>187</v>
      </c>
      <c r="B147" s="7" t="s">
        <v>188</v>
      </c>
      <c r="C147" s="37">
        <v>37300</v>
      </c>
      <c r="D147" s="37">
        <v>37300</v>
      </c>
      <c r="E147" s="37">
        <v>209.93</v>
      </c>
      <c r="F147" s="98">
        <f t="shared" si="4"/>
        <v>0.56281501340482576</v>
      </c>
      <c r="G147" s="10">
        <f t="shared" si="5"/>
        <v>0.56281501340482576</v>
      </c>
    </row>
    <row r="148" spans="1:7" ht="12.75" hidden="1" customHeight="1" x14ac:dyDescent="0.25">
      <c r="A148" s="97" t="s">
        <v>189</v>
      </c>
      <c r="B148" s="7" t="s">
        <v>190</v>
      </c>
      <c r="C148" s="37">
        <v>0</v>
      </c>
      <c r="D148" s="37">
        <v>0</v>
      </c>
      <c r="E148" s="37">
        <v>0</v>
      </c>
      <c r="F148" s="98" t="e">
        <f t="shared" si="4"/>
        <v>#DIV/0!</v>
      </c>
      <c r="G148" s="10" t="e">
        <f t="shared" si="5"/>
        <v>#DIV/0!</v>
      </c>
    </row>
    <row r="149" spans="1:7" ht="12.75" hidden="1" customHeight="1" x14ac:dyDescent="0.25">
      <c r="A149" s="97" t="s">
        <v>192</v>
      </c>
      <c r="B149" s="7" t="s">
        <v>55</v>
      </c>
      <c r="C149" s="37">
        <v>0</v>
      </c>
      <c r="D149" s="37">
        <v>0</v>
      </c>
      <c r="E149" s="37">
        <v>0</v>
      </c>
      <c r="F149" s="98" t="e">
        <f t="shared" si="4"/>
        <v>#DIV/0!</v>
      </c>
      <c r="G149" s="10" t="e">
        <f t="shared" si="5"/>
        <v>#DIV/0!</v>
      </c>
    </row>
    <row r="150" spans="1:7" ht="12.75" customHeight="1" x14ac:dyDescent="0.25">
      <c r="A150" s="97" t="s">
        <v>193</v>
      </c>
      <c r="B150" s="7" t="s">
        <v>194</v>
      </c>
      <c r="C150" s="37">
        <v>20000</v>
      </c>
      <c r="D150" s="37">
        <v>20000</v>
      </c>
      <c r="E150" s="37">
        <v>5531.8</v>
      </c>
      <c r="F150" s="98">
        <f t="shared" si="4"/>
        <v>27.658999999999999</v>
      </c>
      <c r="G150" s="10">
        <f t="shared" si="5"/>
        <v>27.658999999999999</v>
      </c>
    </row>
    <row r="151" spans="1:7" ht="12.75" customHeight="1" x14ac:dyDescent="0.25">
      <c r="A151" s="97" t="s">
        <v>197</v>
      </c>
      <c r="B151" s="7" t="s">
        <v>198</v>
      </c>
      <c r="C151" s="37">
        <v>20000</v>
      </c>
      <c r="D151" s="37">
        <v>20000</v>
      </c>
      <c r="E151" s="37">
        <v>5531.8</v>
      </c>
      <c r="F151" s="98">
        <f t="shared" si="4"/>
        <v>27.658999999999999</v>
      </c>
      <c r="G151" s="10">
        <f t="shared" si="5"/>
        <v>27.658999999999999</v>
      </c>
    </row>
    <row r="152" spans="1:7" ht="12.75" customHeight="1" x14ac:dyDescent="0.25">
      <c r="A152" s="97" t="s">
        <v>199</v>
      </c>
      <c r="B152" s="7" t="s">
        <v>379</v>
      </c>
      <c r="C152" s="37">
        <v>1000</v>
      </c>
      <c r="D152" s="37">
        <v>1000</v>
      </c>
      <c r="E152" s="37">
        <v>0</v>
      </c>
      <c r="F152" s="98">
        <f t="shared" si="4"/>
        <v>0</v>
      </c>
      <c r="G152" s="10">
        <f t="shared" si="5"/>
        <v>0</v>
      </c>
    </row>
    <row r="153" spans="1:7" ht="12.75" hidden="1" customHeight="1" x14ac:dyDescent="0.25">
      <c r="A153" s="97" t="s">
        <v>202</v>
      </c>
      <c r="B153" s="7" t="s">
        <v>203</v>
      </c>
      <c r="C153" s="37">
        <v>0</v>
      </c>
      <c r="D153" s="37">
        <v>0</v>
      </c>
      <c r="E153" s="37">
        <v>0</v>
      </c>
      <c r="F153" s="98" t="e">
        <f t="shared" si="4"/>
        <v>#DIV/0!</v>
      </c>
      <c r="G153" s="10" t="e">
        <f t="shared" si="5"/>
        <v>#DIV/0!</v>
      </c>
    </row>
    <row r="154" spans="1:7" ht="12.75" customHeight="1" x14ac:dyDescent="0.25">
      <c r="A154" s="97" t="s">
        <v>208</v>
      </c>
      <c r="B154" s="7" t="s">
        <v>209</v>
      </c>
      <c r="C154" s="37">
        <v>1000</v>
      </c>
      <c r="D154" s="37">
        <v>1000</v>
      </c>
      <c r="E154" s="37">
        <v>0</v>
      </c>
      <c r="F154" s="98">
        <f t="shared" si="4"/>
        <v>0</v>
      </c>
      <c r="G154" s="10">
        <f t="shared" si="5"/>
        <v>0</v>
      </c>
    </row>
    <row r="155" spans="1:7" ht="12.75" customHeight="1" x14ac:dyDescent="0.25">
      <c r="A155" s="97" t="s">
        <v>210</v>
      </c>
      <c r="B155" s="7" t="s">
        <v>211</v>
      </c>
      <c r="C155" s="37">
        <v>20000</v>
      </c>
      <c r="D155" s="37">
        <v>20000</v>
      </c>
      <c r="E155" s="37">
        <v>0</v>
      </c>
      <c r="F155" s="98">
        <f t="shared" si="4"/>
        <v>0</v>
      </c>
      <c r="G155" s="10">
        <f t="shared" si="5"/>
        <v>0</v>
      </c>
    </row>
    <row r="156" spans="1:7" x14ac:dyDescent="0.25">
      <c r="A156" s="97" t="s">
        <v>214</v>
      </c>
      <c r="B156" s="7" t="s">
        <v>215</v>
      </c>
      <c r="C156" s="37">
        <v>20000</v>
      </c>
      <c r="D156" s="37">
        <v>20000</v>
      </c>
      <c r="E156" s="37">
        <v>0</v>
      </c>
      <c r="F156" s="98">
        <f t="shared" si="4"/>
        <v>0</v>
      </c>
      <c r="G156" s="10">
        <f t="shared" si="5"/>
        <v>0</v>
      </c>
    </row>
    <row r="157" spans="1:7" ht="12.75" hidden="1" customHeight="1" x14ac:dyDescent="0.25">
      <c r="A157" s="97" t="s">
        <v>216</v>
      </c>
      <c r="B157" s="7" t="s">
        <v>217</v>
      </c>
      <c r="C157" s="37">
        <v>0</v>
      </c>
      <c r="D157" s="37">
        <v>0</v>
      </c>
      <c r="E157" s="37">
        <v>0</v>
      </c>
      <c r="F157" s="98" t="e">
        <f t="shared" si="4"/>
        <v>#DIV/0!</v>
      </c>
      <c r="G157" s="10" t="e">
        <f t="shared" si="5"/>
        <v>#DIV/0!</v>
      </c>
    </row>
    <row r="158" spans="1:7" ht="12.75" customHeight="1" x14ac:dyDescent="0.25">
      <c r="A158" s="97" t="s">
        <v>218</v>
      </c>
      <c r="B158" s="7" t="s">
        <v>219</v>
      </c>
      <c r="C158" s="37">
        <v>613800</v>
      </c>
      <c r="D158" s="37">
        <v>648000</v>
      </c>
      <c r="E158" s="37">
        <v>348344.15</v>
      </c>
      <c r="F158" s="98">
        <f t="shared" si="4"/>
        <v>56.752060931899649</v>
      </c>
      <c r="G158" s="10">
        <f t="shared" si="5"/>
        <v>53.75681327160494</v>
      </c>
    </row>
    <row r="159" spans="1:7" ht="12.75" customHeight="1" x14ac:dyDescent="0.25">
      <c r="A159" s="97" t="s">
        <v>224</v>
      </c>
      <c r="B159" s="7" t="s">
        <v>225</v>
      </c>
      <c r="C159" s="37">
        <v>150000</v>
      </c>
      <c r="D159" s="37">
        <v>156200</v>
      </c>
      <c r="E159" s="37">
        <v>163340.28</v>
      </c>
      <c r="F159" s="98">
        <f t="shared" si="4"/>
        <v>108.89352000000001</v>
      </c>
      <c r="G159" s="10">
        <f t="shared" si="5"/>
        <v>104.57124199743919</v>
      </c>
    </row>
    <row r="160" spans="1:7" ht="12.75" customHeight="1" x14ac:dyDescent="0.25">
      <c r="A160" s="97" t="s">
        <v>228</v>
      </c>
      <c r="B160" s="7" t="s">
        <v>229</v>
      </c>
      <c r="C160" s="37">
        <v>171800</v>
      </c>
      <c r="D160" s="37">
        <v>171800</v>
      </c>
      <c r="E160" s="37">
        <v>67691.429999999993</v>
      </c>
      <c r="F160" s="98">
        <f t="shared" si="4"/>
        <v>39.401298020954592</v>
      </c>
      <c r="G160" s="10">
        <f t="shared" si="5"/>
        <v>39.401298020954592</v>
      </c>
    </row>
    <row r="161" spans="1:7" ht="12.75" customHeight="1" x14ac:dyDescent="0.25">
      <c r="A161" s="97" t="s">
        <v>230</v>
      </c>
      <c r="B161" s="7" t="s">
        <v>231</v>
      </c>
      <c r="C161" s="37">
        <v>8800</v>
      </c>
      <c r="D161" s="37">
        <v>8800</v>
      </c>
      <c r="E161" s="37">
        <v>4972.1099999999997</v>
      </c>
      <c r="F161" s="98">
        <f t="shared" si="4"/>
        <v>56.501249999999992</v>
      </c>
      <c r="G161" s="10">
        <f t="shared" si="5"/>
        <v>56.501249999999992</v>
      </c>
    </row>
    <row r="162" spans="1:7" ht="12.75" customHeight="1" x14ac:dyDescent="0.25">
      <c r="A162" s="97" t="s">
        <v>232</v>
      </c>
      <c r="B162" s="7" t="s">
        <v>233</v>
      </c>
      <c r="C162" s="37">
        <v>6000</v>
      </c>
      <c r="D162" s="37">
        <v>6000</v>
      </c>
      <c r="E162" s="37">
        <v>388</v>
      </c>
      <c r="F162" s="98">
        <f t="shared" si="4"/>
        <v>6.4666666666666668</v>
      </c>
      <c r="G162" s="10">
        <f t="shared" si="5"/>
        <v>6.4666666666666668</v>
      </c>
    </row>
    <row r="163" spans="1:7" ht="12.75" customHeight="1" x14ac:dyDescent="0.25">
      <c r="A163" s="97" t="s">
        <v>234</v>
      </c>
      <c r="B163" s="7" t="s">
        <v>235</v>
      </c>
      <c r="C163" s="37">
        <v>197300</v>
      </c>
      <c r="D163" s="37">
        <v>197300</v>
      </c>
      <c r="E163" s="37">
        <v>2347.15</v>
      </c>
      <c r="F163" s="98">
        <f t="shared" si="4"/>
        <v>1.1896350734921439</v>
      </c>
      <c r="G163" s="10">
        <f t="shared" si="5"/>
        <v>1.1896350734921439</v>
      </c>
    </row>
    <row r="164" spans="1:7" x14ac:dyDescent="0.25">
      <c r="A164" s="97" t="s">
        <v>236</v>
      </c>
      <c r="B164" s="7" t="s">
        <v>384</v>
      </c>
      <c r="C164" s="37">
        <v>18100</v>
      </c>
      <c r="D164" s="37">
        <v>18100</v>
      </c>
      <c r="E164" s="37">
        <v>18405.95</v>
      </c>
      <c r="F164" s="98">
        <f t="shared" si="4"/>
        <v>101.69033149171271</v>
      </c>
      <c r="G164" s="10">
        <f t="shared" si="5"/>
        <v>101.69033149171271</v>
      </c>
    </row>
    <row r="165" spans="1:7" ht="12.75" hidden="1" customHeight="1" x14ac:dyDescent="0.25">
      <c r="A165" s="97" t="s">
        <v>330</v>
      </c>
      <c r="B165" s="7" t="s">
        <v>238</v>
      </c>
      <c r="C165" s="37">
        <v>0</v>
      </c>
      <c r="D165" s="37">
        <v>0</v>
      </c>
      <c r="E165" s="37">
        <v>0</v>
      </c>
      <c r="F165" s="98" t="e">
        <f t="shared" si="4"/>
        <v>#DIV/0!</v>
      </c>
      <c r="G165" s="10" t="e">
        <f t="shared" si="5"/>
        <v>#DIV/0!</v>
      </c>
    </row>
    <row r="166" spans="1:7" ht="12.75" customHeight="1" x14ac:dyDescent="0.25">
      <c r="A166" s="97" t="s">
        <v>239</v>
      </c>
      <c r="B166" s="7" t="s">
        <v>240</v>
      </c>
      <c r="C166" s="37">
        <v>60800</v>
      </c>
      <c r="D166" s="37">
        <v>68800</v>
      </c>
      <c r="E166" s="37">
        <v>29094.75</v>
      </c>
      <c r="F166" s="98">
        <f t="shared" si="4"/>
        <v>47.853207236842103</v>
      </c>
      <c r="G166" s="10">
        <f t="shared" si="5"/>
        <v>42.28888081395349</v>
      </c>
    </row>
    <row r="167" spans="1:7" x14ac:dyDescent="0.25">
      <c r="A167" s="97" t="s">
        <v>247</v>
      </c>
      <c r="B167" s="7" t="s">
        <v>248</v>
      </c>
      <c r="C167" s="37">
        <v>1000</v>
      </c>
      <c r="D167" s="37">
        <v>1000</v>
      </c>
      <c r="E167" s="37">
        <v>310.23</v>
      </c>
      <c r="F167" s="98">
        <f t="shared" si="4"/>
        <v>31.023</v>
      </c>
      <c r="G167" s="10">
        <f t="shared" si="5"/>
        <v>31.023</v>
      </c>
    </row>
    <row r="168" spans="1:7" ht="12.75" customHeight="1" x14ac:dyDescent="0.25">
      <c r="A168" s="97" t="s">
        <v>251</v>
      </c>
      <c r="B168" s="7" t="s">
        <v>252</v>
      </c>
      <c r="C168" s="37">
        <v>0</v>
      </c>
      <c r="D168" s="37">
        <v>20000</v>
      </c>
      <c r="E168" s="37">
        <v>61794.25</v>
      </c>
      <c r="F168" s="98"/>
      <c r="G168" s="10">
        <f t="shared" si="5"/>
        <v>308.97125</v>
      </c>
    </row>
    <row r="169" spans="1:7" ht="12.75" customHeight="1" x14ac:dyDescent="0.25">
      <c r="A169" s="97" t="s">
        <v>253</v>
      </c>
      <c r="B169" s="7" t="s">
        <v>254</v>
      </c>
      <c r="C169" s="37">
        <v>311400</v>
      </c>
      <c r="D169" s="37">
        <v>455200</v>
      </c>
      <c r="E169" s="37">
        <v>31125</v>
      </c>
      <c r="F169" s="98">
        <f t="shared" si="4"/>
        <v>9.9951830443159917</v>
      </c>
      <c r="G169" s="10">
        <f t="shared" si="5"/>
        <v>6.8376537785588747</v>
      </c>
    </row>
    <row r="170" spans="1:7" ht="12.75" customHeight="1" x14ac:dyDescent="0.25">
      <c r="A170" s="97" t="s">
        <v>257</v>
      </c>
      <c r="B170" s="7" t="s">
        <v>256</v>
      </c>
      <c r="C170" s="37">
        <v>0</v>
      </c>
      <c r="D170" s="37">
        <v>143800</v>
      </c>
      <c r="E170" s="37">
        <v>10487.5</v>
      </c>
      <c r="F170" s="98"/>
      <c r="G170" s="10">
        <f t="shared" si="5"/>
        <v>7.2931154381084839</v>
      </c>
    </row>
    <row r="171" spans="1:7" ht="12.75" customHeight="1" x14ac:dyDescent="0.25">
      <c r="A171" s="97" t="s">
        <v>260</v>
      </c>
      <c r="B171" s="7" t="s">
        <v>259</v>
      </c>
      <c r="C171" s="37">
        <v>311400</v>
      </c>
      <c r="D171" s="37">
        <v>311400</v>
      </c>
      <c r="E171" s="37">
        <v>0</v>
      </c>
      <c r="F171" s="98">
        <f t="shared" si="4"/>
        <v>0</v>
      </c>
      <c r="G171" s="10">
        <f t="shared" si="5"/>
        <v>0</v>
      </c>
    </row>
    <row r="172" spans="1:7" ht="12.75" hidden="1" customHeight="1" x14ac:dyDescent="0.25">
      <c r="A172" s="97" t="s">
        <v>390</v>
      </c>
      <c r="B172" s="7" t="s">
        <v>325</v>
      </c>
      <c r="C172" s="37">
        <v>0</v>
      </c>
      <c r="D172" s="37">
        <v>0</v>
      </c>
      <c r="E172" s="37">
        <v>0</v>
      </c>
      <c r="F172" s="98" t="e">
        <f t="shared" si="4"/>
        <v>#DIV/0!</v>
      </c>
      <c r="G172" s="10" t="e">
        <f t="shared" si="5"/>
        <v>#DIV/0!</v>
      </c>
    </row>
    <row r="173" spans="1:7" ht="12.75" customHeight="1" x14ac:dyDescent="0.25">
      <c r="A173" s="97" t="s">
        <v>263</v>
      </c>
      <c r="B173" s="7" t="s">
        <v>262</v>
      </c>
      <c r="C173" s="37">
        <v>0</v>
      </c>
      <c r="D173" s="37">
        <v>0</v>
      </c>
      <c r="E173" s="37">
        <v>20637.5</v>
      </c>
      <c r="F173" s="98"/>
      <c r="G173" s="10"/>
    </row>
    <row r="174" spans="1:7" x14ac:dyDescent="0.25">
      <c r="A174" s="77" t="s">
        <v>278</v>
      </c>
      <c r="B174" s="78" t="s">
        <v>279</v>
      </c>
      <c r="C174" s="79">
        <v>1129500</v>
      </c>
      <c r="D174" s="79">
        <v>1318600</v>
      </c>
      <c r="E174" s="79">
        <v>998126.88</v>
      </c>
      <c r="F174" s="80">
        <f t="shared" si="4"/>
        <v>88.368913678618853</v>
      </c>
      <c r="G174" s="81">
        <f t="shared" si="5"/>
        <v>75.695956317306241</v>
      </c>
    </row>
    <row r="175" spans="1:7" ht="12.75" customHeight="1" x14ac:dyDescent="0.25">
      <c r="A175" s="82" t="s">
        <v>280</v>
      </c>
      <c r="B175" s="83" t="s">
        <v>281</v>
      </c>
      <c r="C175" s="84">
        <v>27500</v>
      </c>
      <c r="D175" s="84">
        <v>47900</v>
      </c>
      <c r="E175" s="84">
        <v>73089.13</v>
      </c>
      <c r="F175" s="85">
        <f t="shared" si="4"/>
        <v>265.77865454545457</v>
      </c>
      <c r="G175" s="86">
        <f t="shared" si="5"/>
        <v>152.5869102296451</v>
      </c>
    </row>
    <row r="176" spans="1:7" ht="12.75" customHeight="1" x14ac:dyDescent="0.25">
      <c r="A176" s="87" t="s">
        <v>315</v>
      </c>
      <c r="B176" s="88" t="s">
        <v>316</v>
      </c>
      <c r="C176" s="89">
        <v>27500</v>
      </c>
      <c r="D176" s="89">
        <v>47900</v>
      </c>
      <c r="E176" s="89">
        <v>73089.13</v>
      </c>
      <c r="F176" s="90">
        <f t="shared" si="4"/>
        <v>265.77865454545457</v>
      </c>
      <c r="G176" s="91">
        <f t="shared" si="5"/>
        <v>152.5869102296451</v>
      </c>
    </row>
    <row r="177" spans="1:7" ht="22.5" customHeight="1" x14ac:dyDescent="0.25">
      <c r="A177" s="92" t="s">
        <v>317</v>
      </c>
      <c r="B177" s="93" t="s">
        <v>318</v>
      </c>
      <c r="C177" s="94">
        <v>27500</v>
      </c>
      <c r="D177" s="94">
        <v>47900</v>
      </c>
      <c r="E177" s="94">
        <v>73089.13</v>
      </c>
      <c r="F177" s="95">
        <f t="shared" si="4"/>
        <v>265.77865454545457</v>
      </c>
      <c r="G177" s="96">
        <f t="shared" si="5"/>
        <v>152.5869102296451</v>
      </c>
    </row>
    <row r="178" spans="1:7" ht="12.75" customHeight="1" x14ac:dyDescent="0.25">
      <c r="A178" s="97" t="s">
        <v>100</v>
      </c>
      <c r="B178" s="7" t="s">
        <v>101</v>
      </c>
      <c r="C178" s="37">
        <v>0</v>
      </c>
      <c r="D178" s="37">
        <v>27600</v>
      </c>
      <c r="E178" s="37">
        <v>41367</v>
      </c>
      <c r="F178" s="98"/>
      <c r="G178" s="10">
        <f t="shared" si="5"/>
        <v>149.88043478260869</v>
      </c>
    </row>
    <row r="179" spans="1:7" ht="12.75" customHeight="1" x14ac:dyDescent="0.25">
      <c r="A179" s="97" t="s">
        <v>104</v>
      </c>
      <c r="B179" s="7" t="s">
        <v>105</v>
      </c>
      <c r="C179" s="37">
        <v>0</v>
      </c>
      <c r="D179" s="37">
        <v>23700</v>
      </c>
      <c r="E179" s="37">
        <v>36783</v>
      </c>
      <c r="F179" s="98"/>
      <c r="G179" s="10">
        <f t="shared" si="5"/>
        <v>155.20253164556962</v>
      </c>
    </row>
    <row r="180" spans="1:7" ht="12.75" customHeight="1" x14ac:dyDescent="0.25">
      <c r="A180" s="97" t="s">
        <v>117</v>
      </c>
      <c r="B180" s="7" t="s">
        <v>118</v>
      </c>
      <c r="C180" s="37">
        <v>0</v>
      </c>
      <c r="D180" s="37">
        <v>3900</v>
      </c>
      <c r="E180" s="37">
        <v>4584</v>
      </c>
      <c r="F180" s="98"/>
      <c r="G180" s="10">
        <f t="shared" si="5"/>
        <v>117.53846153846155</v>
      </c>
    </row>
    <row r="181" spans="1:7" x14ac:dyDescent="0.25">
      <c r="A181" s="97" t="s">
        <v>121</v>
      </c>
      <c r="B181" s="7" t="s">
        <v>122</v>
      </c>
      <c r="C181" s="37">
        <v>27500</v>
      </c>
      <c r="D181" s="37">
        <v>18400</v>
      </c>
      <c r="E181" s="37">
        <v>31722.13</v>
      </c>
      <c r="F181" s="98">
        <f t="shared" si="4"/>
        <v>115.3532</v>
      </c>
      <c r="G181" s="10">
        <f t="shared" si="5"/>
        <v>172.40288043478262</v>
      </c>
    </row>
    <row r="182" spans="1:7" ht="12.75" customHeight="1" x14ac:dyDescent="0.25">
      <c r="A182" s="97" t="s">
        <v>125</v>
      </c>
      <c r="B182" s="7" t="s">
        <v>126</v>
      </c>
      <c r="C182" s="37">
        <v>23000</v>
      </c>
      <c r="D182" s="37">
        <v>12300</v>
      </c>
      <c r="E182" s="37">
        <v>18049.34</v>
      </c>
      <c r="F182" s="98">
        <f t="shared" si="4"/>
        <v>78.475391304347824</v>
      </c>
      <c r="G182" s="10">
        <f t="shared" si="5"/>
        <v>146.74260162601627</v>
      </c>
    </row>
    <row r="183" spans="1:7" ht="12.75" customHeight="1" x14ac:dyDescent="0.25">
      <c r="A183" s="97" t="s">
        <v>127</v>
      </c>
      <c r="B183" s="7" t="s">
        <v>128</v>
      </c>
      <c r="C183" s="37">
        <v>0</v>
      </c>
      <c r="D183" s="37">
        <v>100</v>
      </c>
      <c r="E183" s="37">
        <v>73.13</v>
      </c>
      <c r="F183" s="98"/>
      <c r="G183" s="10">
        <f t="shared" si="5"/>
        <v>73.13</v>
      </c>
    </row>
    <row r="184" spans="1:7" ht="12.75" customHeight="1" x14ac:dyDescent="0.25">
      <c r="A184" s="97" t="s">
        <v>129</v>
      </c>
      <c r="B184" s="7" t="s">
        <v>130</v>
      </c>
      <c r="C184" s="37">
        <v>3000</v>
      </c>
      <c r="D184" s="37">
        <v>0</v>
      </c>
      <c r="E184" s="37">
        <v>2050</v>
      </c>
      <c r="F184" s="98">
        <f t="shared" si="4"/>
        <v>68.333333333333329</v>
      </c>
      <c r="G184" s="10"/>
    </row>
    <row r="185" spans="1:7" ht="12.75" customHeight="1" x14ac:dyDescent="0.25">
      <c r="A185" s="97" t="s">
        <v>133</v>
      </c>
      <c r="B185" s="7" t="s">
        <v>134</v>
      </c>
      <c r="C185" s="37">
        <v>0</v>
      </c>
      <c r="D185" s="37">
        <v>200</v>
      </c>
      <c r="E185" s="37">
        <v>350.67</v>
      </c>
      <c r="F185" s="98"/>
      <c r="G185" s="10">
        <f t="shared" si="5"/>
        <v>175.33500000000001</v>
      </c>
    </row>
    <row r="186" spans="1:7" ht="12.75" customHeight="1" x14ac:dyDescent="0.25">
      <c r="A186" s="97" t="s">
        <v>139</v>
      </c>
      <c r="B186" s="7" t="s">
        <v>383</v>
      </c>
      <c r="C186" s="37">
        <v>0</v>
      </c>
      <c r="D186" s="37">
        <v>400</v>
      </c>
      <c r="E186" s="37">
        <v>315.25</v>
      </c>
      <c r="F186" s="98"/>
      <c r="G186" s="10">
        <f t="shared" si="5"/>
        <v>78.8125</v>
      </c>
    </row>
    <row r="187" spans="1:7" ht="12.75" customHeight="1" x14ac:dyDescent="0.25">
      <c r="A187" s="97" t="s">
        <v>155</v>
      </c>
      <c r="B187" s="7" t="s">
        <v>156</v>
      </c>
      <c r="C187" s="37">
        <v>0</v>
      </c>
      <c r="D187" s="37">
        <v>3100</v>
      </c>
      <c r="E187" s="37">
        <v>799.99</v>
      </c>
      <c r="F187" s="98"/>
      <c r="G187" s="10">
        <f t="shared" si="5"/>
        <v>25.806129032258063</v>
      </c>
    </row>
    <row r="188" spans="1:7" x14ac:dyDescent="0.25">
      <c r="A188" s="97" t="s">
        <v>159</v>
      </c>
      <c r="B188" s="7" t="s">
        <v>160</v>
      </c>
      <c r="C188" s="37">
        <v>500</v>
      </c>
      <c r="D188" s="37">
        <v>200</v>
      </c>
      <c r="E188" s="37">
        <v>362.28</v>
      </c>
      <c r="F188" s="98">
        <f t="shared" si="4"/>
        <v>72.456000000000003</v>
      </c>
      <c r="G188" s="10">
        <f t="shared" si="5"/>
        <v>181.14</v>
      </c>
    </row>
    <row r="189" spans="1:7" ht="12.75" customHeight="1" x14ac:dyDescent="0.25">
      <c r="A189" s="97" t="s">
        <v>163</v>
      </c>
      <c r="B189" s="7" t="s">
        <v>162</v>
      </c>
      <c r="C189" s="37">
        <v>0</v>
      </c>
      <c r="D189" s="37">
        <v>800</v>
      </c>
      <c r="E189" s="37">
        <v>5453.67</v>
      </c>
      <c r="F189" s="98"/>
      <c r="G189" s="10">
        <f t="shared" si="5"/>
        <v>681.70875000000001</v>
      </c>
    </row>
    <row r="190" spans="1:7" x14ac:dyDescent="0.25">
      <c r="A190" s="97" t="s">
        <v>170</v>
      </c>
      <c r="B190" s="7" t="s">
        <v>171</v>
      </c>
      <c r="C190" s="37">
        <v>1000</v>
      </c>
      <c r="D190" s="37">
        <v>1300</v>
      </c>
      <c r="E190" s="37">
        <v>4267.8</v>
      </c>
      <c r="F190" s="98">
        <f t="shared" si="4"/>
        <v>426.78000000000003</v>
      </c>
      <c r="G190" s="10">
        <f t="shared" si="5"/>
        <v>328.2923076923077</v>
      </c>
    </row>
    <row r="191" spans="1:7" ht="12.75" customHeight="1" x14ac:dyDescent="0.25">
      <c r="A191" s="97" t="s">
        <v>218</v>
      </c>
      <c r="B191" s="7" t="s">
        <v>219</v>
      </c>
      <c r="C191" s="37">
        <v>0</v>
      </c>
      <c r="D191" s="37">
        <v>1900</v>
      </c>
      <c r="E191" s="37">
        <v>0</v>
      </c>
      <c r="F191" s="98"/>
      <c r="G191" s="10">
        <f t="shared" si="5"/>
        <v>0</v>
      </c>
    </row>
    <row r="192" spans="1:7" ht="12.75" customHeight="1" x14ac:dyDescent="0.25">
      <c r="A192" s="97" t="s">
        <v>228</v>
      </c>
      <c r="B192" s="7" t="s">
        <v>229</v>
      </c>
      <c r="C192" s="37">
        <v>0</v>
      </c>
      <c r="D192" s="37">
        <v>1900</v>
      </c>
      <c r="E192" s="37">
        <v>0</v>
      </c>
      <c r="F192" s="98"/>
      <c r="G192" s="10">
        <f t="shared" si="5"/>
        <v>0</v>
      </c>
    </row>
    <row r="193" spans="1:7" ht="12.75" hidden="1" customHeight="1" x14ac:dyDescent="0.25">
      <c r="A193" s="87" t="s">
        <v>321</v>
      </c>
      <c r="B193" s="88" t="s">
        <v>322</v>
      </c>
      <c r="C193" s="89">
        <v>0</v>
      </c>
      <c r="D193" s="89">
        <v>0</v>
      </c>
      <c r="E193" s="89">
        <v>0</v>
      </c>
      <c r="F193" s="90" t="e">
        <f t="shared" si="4"/>
        <v>#DIV/0!</v>
      </c>
      <c r="G193" s="91" t="e">
        <f t="shared" si="5"/>
        <v>#DIV/0!</v>
      </c>
    </row>
    <row r="194" spans="1:7" ht="22.5" hidden="1" customHeight="1" x14ac:dyDescent="0.25">
      <c r="A194" s="92" t="s">
        <v>326</v>
      </c>
      <c r="B194" s="93" t="s">
        <v>327</v>
      </c>
      <c r="C194" s="94">
        <v>0</v>
      </c>
      <c r="D194" s="94">
        <v>0</v>
      </c>
      <c r="E194" s="94">
        <v>0</v>
      </c>
      <c r="F194" s="95" t="e">
        <f t="shared" si="4"/>
        <v>#DIV/0!</v>
      </c>
      <c r="G194" s="96" t="e">
        <f t="shared" si="5"/>
        <v>#DIV/0!</v>
      </c>
    </row>
    <row r="195" spans="1:7" hidden="1" x14ac:dyDescent="0.25">
      <c r="A195" s="97" t="s">
        <v>121</v>
      </c>
      <c r="B195" s="7" t="s">
        <v>122</v>
      </c>
      <c r="C195" s="37">
        <v>0</v>
      </c>
      <c r="D195" s="37">
        <v>0</v>
      </c>
      <c r="E195" s="37">
        <v>0</v>
      </c>
      <c r="F195" s="98" t="e">
        <f t="shared" si="4"/>
        <v>#DIV/0!</v>
      </c>
      <c r="G195" s="10" t="e">
        <f t="shared" si="5"/>
        <v>#DIV/0!</v>
      </c>
    </row>
    <row r="196" spans="1:7" ht="12.75" hidden="1" customHeight="1" x14ac:dyDescent="0.25">
      <c r="A196" s="97" t="s">
        <v>125</v>
      </c>
      <c r="B196" s="7" t="s">
        <v>126</v>
      </c>
      <c r="C196" s="37">
        <v>0</v>
      </c>
      <c r="D196" s="37">
        <v>0</v>
      </c>
      <c r="E196" s="37">
        <v>0</v>
      </c>
      <c r="F196" s="98" t="e">
        <f t="shared" si="4"/>
        <v>#DIV/0!</v>
      </c>
      <c r="G196" s="10" t="e">
        <f t="shared" si="5"/>
        <v>#DIV/0!</v>
      </c>
    </row>
    <row r="197" spans="1:7" ht="12.75" hidden="1" customHeight="1" x14ac:dyDescent="0.25">
      <c r="A197" s="97" t="s">
        <v>129</v>
      </c>
      <c r="B197" s="7" t="s">
        <v>130</v>
      </c>
      <c r="C197" s="37">
        <v>0</v>
      </c>
      <c r="D197" s="37">
        <v>0</v>
      </c>
      <c r="E197" s="37">
        <v>0</v>
      </c>
      <c r="F197" s="98" t="e">
        <f t="shared" si="4"/>
        <v>#DIV/0!</v>
      </c>
      <c r="G197" s="10" t="e">
        <f t="shared" si="5"/>
        <v>#DIV/0!</v>
      </c>
    </row>
    <row r="198" spans="1:7" ht="12.75" hidden="1" customHeight="1" x14ac:dyDescent="0.25">
      <c r="A198" s="97" t="s">
        <v>133</v>
      </c>
      <c r="B198" s="7" t="s">
        <v>134</v>
      </c>
      <c r="C198" s="37">
        <v>0</v>
      </c>
      <c r="D198" s="37">
        <v>0</v>
      </c>
      <c r="E198" s="37">
        <v>0</v>
      </c>
      <c r="F198" s="98" t="e">
        <f t="shared" si="4"/>
        <v>#DIV/0!</v>
      </c>
      <c r="G198" s="10" t="e">
        <f t="shared" si="5"/>
        <v>#DIV/0!</v>
      </c>
    </row>
    <row r="199" spans="1:7" hidden="1" x14ac:dyDescent="0.25">
      <c r="A199" s="97" t="s">
        <v>135</v>
      </c>
      <c r="B199" s="7" t="s">
        <v>136</v>
      </c>
      <c r="C199" s="37">
        <v>0</v>
      </c>
      <c r="D199" s="37">
        <v>0</v>
      </c>
      <c r="E199" s="37">
        <v>0</v>
      </c>
      <c r="F199" s="98" t="e">
        <f t="shared" si="4"/>
        <v>#DIV/0!</v>
      </c>
      <c r="G199" s="10" t="e">
        <f t="shared" si="5"/>
        <v>#DIV/0!</v>
      </c>
    </row>
    <row r="200" spans="1:7" ht="12.75" hidden="1" customHeight="1" x14ac:dyDescent="0.25">
      <c r="A200" s="97" t="s">
        <v>155</v>
      </c>
      <c r="B200" s="7" t="s">
        <v>156</v>
      </c>
      <c r="C200" s="37">
        <v>0</v>
      </c>
      <c r="D200" s="37">
        <v>0</v>
      </c>
      <c r="E200" s="37">
        <v>0</v>
      </c>
      <c r="F200" s="98" t="e">
        <f t="shared" si="4"/>
        <v>#DIV/0!</v>
      </c>
      <c r="G200" s="10" t="e">
        <f t="shared" si="5"/>
        <v>#DIV/0!</v>
      </c>
    </row>
    <row r="201" spans="1:7" hidden="1" x14ac:dyDescent="0.25">
      <c r="A201" s="97" t="s">
        <v>159</v>
      </c>
      <c r="B201" s="7" t="s">
        <v>160</v>
      </c>
      <c r="C201" s="37">
        <v>0</v>
      </c>
      <c r="D201" s="37">
        <v>0</v>
      </c>
      <c r="E201" s="37">
        <v>0</v>
      </c>
      <c r="F201" s="98" t="e">
        <f t="shared" si="4"/>
        <v>#DIV/0!</v>
      </c>
      <c r="G201" s="10" t="e">
        <f t="shared" si="5"/>
        <v>#DIV/0!</v>
      </c>
    </row>
    <row r="202" spans="1:7" ht="12.75" hidden="1" customHeight="1" x14ac:dyDescent="0.25">
      <c r="A202" s="97" t="s">
        <v>163</v>
      </c>
      <c r="B202" s="7" t="s">
        <v>162</v>
      </c>
      <c r="C202" s="37">
        <v>0</v>
      </c>
      <c r="D202" s="37">
        <v>0</v>
      </c>
      <c r="E202" s="37">
        <v>0</v>
      </c>
      <c r="F202" s="98" t="e">
        <f t="shared" si="4"/>
        <v>#DIV/0!</v>
      </c>
      <c r="G202" s="10" t="e">
        <f t="shared" si="5"/>
        <v>#DIV/0!</v>
      </c>
    </row>
    <row r="203" spans="1:7" hidden="1" x14ac:dyDescent="0.25">
      <c r="A203" s="97" t="s">
        <v>170</v>
      </c>
      <c r="B203" s="7" t="s">
        <v>171</v>
      </c>
      <c r="C203" s="37">
        <v>0</v>
      </c>
      <c r="D203" s="37">
        <v>0</v>
      </c>
      <c r="E203" s="37">
        <v>0</v>
      </c>
      <c r="F203" s="98" t="e">
        <f t="shared" si="4"/>
        <v>#DIV/0!</v>
      </c>
      <c r="G203" s="10" t="e">
        <f t="shared" si="5"/>
        <v>#DIV/0!</v>
      </c>
    </row>
    <row r="204" spans="1:7" hidden="1" x14ac:dyDescent="0.25">
      <c r="A204" s="97" t="s">
        <v>172</v>
      </c>
      <c r="B204" s="7" t="s">
        <v>173</v>
      </c>
      <c r="C204" s="37">
        <v>0</v>
      </c>
      <c r="D204" s="37">
        <v>0</v>
      </c>
      <c r="E204" s="37">
        <v>0</v>
      </c>
      <c r="F204" s="98" t="e">
        <f t="shared" si="4"/>
        <v>#DIV/0!</v>
      </c>
      <c r="G204" s="10" t="e">
        <f t="shared" si="5"/>
        <v>#DIV/0!</v>
      </c>
    </row>
    <row r="205" spans="1:7" ht="12.75" hidden="1" customHeight="1" x14ac:dyDescent="0.25">
      <c r="A205" s="97" t="s">
        <v>178</v>
      </c>
      <c r="B205" s="7" t="s">
        <v>165</v>
      </c>
      <c r="C205" s="37">
        <v>0</v>
      </c>
      <c r="D205" s="37">
        <v>0</v>
      </c>
      <c r="E205" s="37">
        <v>0</v>
      </c>
      <c r="F205" s="98" t="e">
        <f t="shared" ref="F205:F268" si="6">+E205/C205*100</f>
        <v>#DIV/0!</v>
      </c>
      <c r="G205" s="10" t="e">
        <f t="shared" ref="G205:G268" si="7">+E205/D205*100</f>
        <v>#DIV/0!</v>
      </c>
    </row>
    <row r="206" spans="1:7" ht="12.75" hidden="1" customHeight="1" x14ac:dyDescent="0.25">
      <c r="A206" s="97" t="s">
        <v>218</v>
      </c>
      <c r="B206" s="7" t="s">
        <v>219</v>
      </c>
      <c r="C206" s="37">
        <v>0</v>
      </c>
      <c r="D206" s="37">
        <v>0</v>
      </c>
      <c r="E206" s="37">
        <v>0</v>
      </c>
      <c r="F206" s="98" t="e">
        <f t="shared" si="6"/>
        <v>#DIV/0!</v>
      </c>
      <c r="G206" s="10" t="e">
        <f t="shared" si="7"/>
        <v>#DIV/0!</v>
      </c>
    </row>
    <row r="207" spans="1:7" ht="12.75" hidden="1" customHeight="1" x14ac:dyDescent="0.25">
      <c r="A207" s="97" t="s">
        <v>228</v>
      </c>
      <c r="B207" s="7" t="s">
        <v>229</v>
      </c>
      <c r="C207" s="37">
        <v>0</v>
      </c>
      <c r="D207" s="37">
        <v>0</v>
      </c>
      <c r="E207" s="37">
        <v>0</v>
      </c>
      <c r="F207" s="98" t="e">
        <f t="shared" si="6"/>
        <v>#DIV/0!</v>
      </c>
      <c r="G207" s="10" t="e">
        <f t="shared" si="7"/>
        <v>#DIV/0!</v>
      </c>
    </row>
    <row r="208" spans="1:7" ht="12.75" customHeight="1" x14ac:dyDescent="0.25">
      <c r="A208" s="82" t="s">
        <v>282</v>
      </c>
      <c r="B208" s="83" t="s">
        <v>283</v>
      </c>
      <c r="C208" s="84">
        <v>1000000</v>
      </c>
      <c r="D208" s="84">
        <v>1168700</v>
      </c>
      <c r="E208" s="84">
        <v>847893.17</v>
      </c>
      <c r="F208" s="85">
        <f t="shared" si="6"/>
        <v>84.789317000000011</v>
      </c>
      <c r="G208" s="86">
        <f t="shared" si="7"/>
        <v>72.550112946008397</v>
      </c>
    </row>
    <row r="209" spans="1:7" ht="12.75" customHeight="1" x14ac:dyDescent="0.25">
      <c r="A209" s="87" t="s">
        <v>315</v>
      </c>
      <c r="B209" s="88" t="s">
        <v>316</v>
      </c>
      <c r="C209" s="89">
        <v>1000000</v>
      </c>
      <c r="D209" s="89">
        <v>1168700</v>
      </c>
      <c r="E209" s="89">
        <v>847893.17</v>
      </c>
      <c r="F209" s="90">
        <f t="shared" si="6"/>
        <v>84.789317000000011</v>
      </c>
      <c r="G209" s="91">
        <f t="shared" si="7"/>
        <v>72.550112946008397</v>
      </c>
    </row>
    <row r="210" spans="1:7" ht="22.5" customHeight="1" x14ac:dyDescent="0.25">
      <c r="A210" s="92" t="s">
        <v>317</v>
      </c>
      <c r="B210" s="93" t="s">
        <v>318</v>
      </c>
      <c r="C210" s="94">
        <v>1000000</v>
      </c>
      <c r="D210" s="94">
        <v>1168700</v>
      </c>
      <c r="E210" s="94">
        <v>847893.17</v>
      </c>
      <c r="F210" s="95">
        <f t="shared" si="6"/>
        <v>84.789317000000011</v>
      </c>
      <c r="G210" s="96">
        <f t="shared" si="7"/>
        <v>72.550112946008397</v>
      </c>
    </row>
    <row r="211" spans="1:7" ht="12.75" customHeight="1" x14ac:dyDescent="0.25">
      <c r="A211" s="97" t="s">
        <v>100</v>
      </c>
      <c r="B211" s="7" t="s">
        <v>101</v>
      </c>
      <c r="C211" s="37">
        <v>73000</v>
      </c>
      <c r="D211" s="37">
        <v>82000</v>
      </c>
      <c r="E211" s="37">
        <v>83335.63</v>
      </c>
      <c r="F211" s="98">
        <f t="shared" si="6"/>
        <v>114.15839726027397</v>
      </c>
      <c r="G211" s="10">
        <f t="shared" si="7"/>
        <v>101.62881707317072</v>
      </c>
    </row>
    <row r="212" spans="1:7" ht="12.75" customHeight="1" x14ac:dyDescent="0.25">
      <c r="A212" s="97" t="s">
        <v>104</v>
      </c>
      <c r="B212" s="7" t="s">
        <v>105</v>
      </c>
      <c r="C212" s="37">
        <v>60500</v>
      </c>
      <c r="D212" s="37">
        <v>70400</v>
      </c>
      <c r="E212" s="37">
        <v>72307.73</v>
      </c>
      <c r="F212" s="98">
        <f t="shared" si="6"/>
        <v>119.51690909090908</v>
      </c>
      <c r="G212" s="10">
        <f t="shared" si="7"/>
        <v>102.70984374999999</v>
      </c>
    </row>
    <row r="213" spans="1:7" ht="12.75" hidden="1" customHeight="1" x14ac:dyDescent="0.25">
      <c r="A213" s="97" t="s">
        <v>106</v>
      </c>
      <c r="B213" s="7" t="s">
        <v>107</v>
      </c>
      <c r="C213" s="37">
        <v>0</v>
      </c>
      <c r="D213" s="37">
        <v>0</v>
      </c>
      <c r="E213" s="37">
        <v>0</v>
      </c>
      <c r="F213" s="98" t="e">
        <f t="shared" si="6"/>
        <v>#DIV/0!</v>
      </c>
      <c r="G213" s="10" t="e">
        <f t="shared" si="7"/>
        <v>#DIV/0!</v>
      </c>
    </row>
    <row r="214" spans="1:7" ht="12.75" customHeight="1" x14ac:dyDescent="0.25">
      <c r="A214" s="97" t="s">
        <v>117</v>
      </c>
      <c r="B214" s="7" t="s">
        <v>118</v>
      </c>
      <c r="C214" s="37">
        <v>12500</v>
      </c>
      <c r="D214" s="37">
        <v>11600</v>
      </c>
      <c r="E214" s="37">
        <v>11016.73</v>
      </c>
      <c r="F214" s="98">
        <f t="shared" si="6"/>
        <v>88.133839999999992</v>
      </c>
      <c r="G214" s="10">
        <f t="shared" si="7"/>
        <v>94.971810344827574</v>
      </c>
    </row>
    <row r="215" spans="1:7" ht="12.75" customHeight="1" x14ac:dyDescent="0.25">
      <c r="A215" s="97" t="s">
        <v>119</v>
      </c>
      <c r="B215" s="7" t="s">
        <v>120</v>
      </c>
      <c r="C215" s="37"/>
      <c r="D215" s="37">
        <v>0</v>
      </c>
      <c r="E215" s="37">
        <v>11.17</v>
      </c>
      <c r="F215" s="98"/>
      <c r="G215" s="10"/>
    </row>
    <row r="216" spans="1:7" x14ac:dyDescent="0.25">
      <c r="A216" s="97" t="s">
        <v>121</v>
      </c>
      <c r="B216" s="7" t="s">
        <v>122</v>
      </c>
      <c r="C216" s="37">
        <v>917800</v>
      </c>
      <c r="D216" s="37">
        <v>1066600</v>
      </c>
      <c r="E216" s="37">
        <v>740969.69</v>
      </c>
      <c r="F216" s="98">
        <f t="shared" si="6"/>
        <v>80.733241446938322</v>
      </c>
      <c r="G216" s="10">
        <f t="shared" si="7"/>
        <v>69.470250328145497</v>
      </c>
    </row>
    <row r="217" spans="1:7" ht="12.75" customHeight="1" x14ac:dyDescent="0.25">
      <c r="A217" s="97" t="s">
        <v>125</v>
      </c>
      <c r="B217" s="7" t="s">
        <v>126</v>
      </c>
      <c r="C217" s="37">
        <v>4300</v>
      </c>
      <c r="D217" s="37">
        <v>31400</v>
      </c>
      <c r="E217" s="37">
        <v>24858.26</v>
      </c>
      <c r="F217" s="98">
        <f t="shared" si="6"/>
        <v>578.09906976744173</v>
      </c>
      <c r="G217" s="10">
        <f t="shared" si="7"/>
        <v>79.166433121019111</v>
      </c>
    </row>
    <row r="218" spans="1:7" ht="12.75" customHeight="1" x14ac:dyDescent="0.25">
      <c r="A218" s="97" t="s">
        <v>127</v>
      </c>
      <c r="B218" s="7" t="s">
        <v>128</v>
      </c>
      <c r="C218" s="37">
        <v>0</v>
      </c>
      <c r="D218" s="37">
        <v>0</v>
      </c>
      <c r="E218" s="37">
        <v>100</v>
      </c>
      <c r="F218" s="98"/>
      <c r="G218" s="10"/>
    </row>
    <row r="219" spans="1:7" ht="12.75" customHeight="1" x14ac:dyDescent="0.25">
      <c r="A219" s="97" t="s">
        <v>129</v>
      </c>
      <c r="B219" s="7" t="s">
        <v>130</v>
      </c>
      <c r="C219" s="37">
        <v>1500</v>
      </c>
      <c r="D219" s="37">
        <v>5900</v>
      </c>
      <c r="E219" s="37">
        <v>6026.86</v>
      </c>
      <c r="F219" s="98">
        <f t="shared" si="6"/>
        <v>401.79066666666665</v>
      </c>
      <c r="G219" s="10">
        <f t="shared" si="7"/>
        <v>102.15016949152542</v>
      </c>
    </row>
    <row r="220" spans="1:7" ht="12.75" customHeight="1" x14ac:dyDescent="0.25">
      <c r="A220" s="97" t="s">
        <v>133</v>
      </c>
      <c r="B220" s="7" t="s">
        <v>134</v>
      </c>
      <c r="C220" s="37">
        <v>200</v>
      </c>
      <c r="D220" s="37">
        <v>3300</v>
      </c>
      <c r="E220" s="37">
        <v>2758.51</v>
      </c>
      <c r="F220" s="98">
        <f t="shared" si="6"/>
        <v>1379.2550000000001</v>
      </c>
      <c r="G220" s="10">
        <f t="shared" si="7"/>
        <v>83.591212121212138</v>
      </c>
    </row>
    <row r="221" spans="1:7" hidden="1" x14ac:dyDescent="0.25">
      <c r="A221" s="97" t="s">
        <v>135</v>
      </c>
      <c r="B221" s="7" t="s">
        <v>136</v>
      </c>
      <c r="C221" s="37">
        <v>0</v>
      </c>
      <c r="D221" s="37">
        <v>0</v>
      </c>
      <c r="E221" s="37">
        <v>0</v>
      </c>
      <c r="F221" s="98" t="e">
        <f t="shared" si="6"/>
        <v>#DIV/0!</v>
      </c>
      <c r="G221" s="10" t="e">
        <f t="shared" si="7"/>
        <v>#DIV/0!</v>
      </c>
    </row>
    <row r="222" spans="1:7" x14ac:dyDescent="0.25">
      <c r="A222" s="97" t="s">
        <v>137</v>
      </c>
      <c r="B222" s="7" t="s">
        <v>138</v>
      </c>
      <c r="C222" s="37">
        <v>820000</v>
      </c>
      <c r="D222" s="37">
        <v>820000</v>
      </c>
      <c r="E222" s="37">
        <v>526890</v>
      </c>
      <c r="F222" s="98">
        <f t="shared" si="6"/>
        <v>64.254878048780483</v>
      </c>
      <c r="G222" s="10">
        <f t="shared" si="7"/>
        <v>64.254878048780483</v>
      </c>
    </row>
    <row r="223" spans="1:7" ht="12.75" hidden="1" customHeight="1" x14ac:dyDescent="0.25">
      <c r="A223" s="97" t="s">
        <v>139</v>
      </c>
      <c r="B223" s="7" t="s">
        <v>383</v>
      </c>
      <c r="C223" s="37">
        <v>0</v>
      </c>
      <c r="D223" s="37">
        <v>0</v>
      </c>
      <c r="E223" s="37">
        <v>0</v>
      </c>
      <c r="F223" s="98" t="e">
        <f t="shared" si="6"/>
        <v>#DIV/0!</v>
      </c>
      <c r="G223" s="10" t="e">
        <f t="shared" si="7"/>
        <v>#DIV/0!</v>
      </c>
    </row>
    <row r="224" spans="1:7" ht="12.75" customHeight="1" x14ac:dyDescent="0.25">
      <c r="A224" s="97" t="s">
        <v>145</v>
      </c>
      <c r="B224" s="7" t="s">
        <v>385</v>
      </c>
      <c r="C224" s="37">
        <v>500</v>
      </c>
      <c r="D224" s="37">
        <v>1000</v>
      </c>
      <c r="E224" s="37">
        <v>766.44</v>
      </c>
      <c r="F224" s="98">
        <f t="shared" si="6"/>
        <v>153.28800000000001</v>
      </c>
      <c r="G224" s="10">
        <f t="shared" si="7"/>
        <v>76.644000000000005</v>
      </c>
    </row>
    <row r="225" spans="1:7" ht="12.75" customHeight="1" x14ac:dyDescent="0.25">
      <c r="A225" s="97" t="s">
        <v>147</v>
      </c>
      <c r="B225" s="7" t="s">
        <v>380</v>
      </c>
      <c r="C225" s="37">
        <v>0</v>
      </c>
      <c r="D225" s="37">
        <v>4100</v>
      </c>
      <c r="E225" s="37">
        <v>5107.5</v>
      </c>
      <c r="F225" s="98"/>
      <c r="G225" s="10">
        <f t="shared" si="7"/>
        <v>124.57317073170732</v>
      </c>
    </row>
    <row r="226" spans="1:7" ht="12.75" customHeight="1" x14ac:dyDescent="0.25">
      <c r="A226" s="97" t="s">
        <v>378</v>
      </c>
      <c r="B226" s="7" t="s">
        <v>319</v>
      </c>
      <c r="C226" s="37">
        <v>0</v>
      </c>
      <c r="D226" s="37">
        <v>5300</v>
      </c>
      <c r="E226" s="37">
        <v>0</v>
      </c>
      <c r="F226" s="98"/>
      <c r="G226" s="10">
        <f t="shared" si="7"/>
        <v>0</v>
      </c>
    </row>
    <row r="227" spans="1:7" hidden="1" x14ac:dyDescent="0.25">
      <c r="A227" s="97" t="s">
        <v>149</v>
      </c>
      <c r="B227" s="7" t="s">
        <v>150</v>
      </c>
      <c r="C227" s="37">
        <v>0</v>
      </c>
      <c r="D227" s="37">
        <v>0</v>
      </c>
      <c r="E227" s="37">
        <v>0</v>
      </c>
      <c r="F227" s="98"/>
      <c r="G227" s="10" t="e">
        <f t="shared" si="7"/>
        <v>#DIV/0!</v>
      </c>
    </row>
    <row r="228" spans="1:7" ht="12.75" customHeight="1" x14ac:dyDescent="0.25">
      <c r="A228" s="97" t="s">
        <v>151</v>
      </c>
      <c r="B228" s="7" t="s">
        <v>152</v>
      </c>
      <c r="C228" s="37">
        <v>0</v>
      </c>
      <c r="D228" s="37">
        <v>5800</v>
      </c>
      <c r="E228" s="37">
        <v>6426.13</v>
      </c>
      <c r="F228" s="98"/>
      <c r="G228" s="10">
        <f t="shared" si="7"/>
        <v>110.79534482758622</v>
      </c>
    </row>
    <row r="229" spans="1:7" ht="12.75" customHeight="1" x14ac:dyDescent="0.25">
      <c r="A229" s="97" t="s">
        <v>155</v>
      </c>
      <c r="B229" s="7" t="s">
        <v>156</v>
      </c>
      <c r="C229" s="37">
        <v>25000</v>
      </c>
      <c r="D229" s="37">
        <v>55200</v>
      </c>
      <c r="E229" s="37">
        <v>39896.93</v>
      </c>
      <c r="F229" s="98">
        <f t="shared" si="6"/>
        <v>159.58772000000002</v>
      </c>
      <c r="G229" s="10">
        <f t="shared" si="7"/>
        <v>72.27704710144927</v>
      </c>
    </row>
    <row r="230" spans="1:7" x14ac:dyDescent="0.25">
      <c r="A230" s="97" t="s">
        <v>157</v>
      </c>
      <c r="B230" s="7" t="s">
        <v>158</v>
      </c>
      <c r="C230" s="37">
        <v>0</v>
      </c>
      <c r="D230" s="37">
        <v>3000</v>
      </c>
      <c r="E230" s="37">
        <v>3000</v>
      </c>
      <c r="F230" s="98"/>
      <c r="G230" s="10">
        <f t="shared" si="7"/>
        <v>100</v>
      </c>
    </row>
    <row r="231" spans="1:7" x14ac:dyDescent="0.25">
      <c r="A231" s="97" t="s">
        <v>159</v>
      </c>
      <c r="B231" s="7" t="s">
        <v>160</v>
      </c>
      <c r="C231" s="37">
        <v>5200</v>
      </c>
      <c r="D231" s="37">
        <v>29000</v>
      </c>
      <c r="E231" s="37">
        <v>16781.21</v>
      </c>
      <c r="F231" s="98">
        <f t="shared" si="6"/>
        <v>322.71557692307692</v>
      </c>
      <c r="G231" s="10">
        <f t="shared" si="7"/>
        <v>57.866241379310345</v>
      </c>
    </row>
    <row r="232" spans="1:7" ht="12.75" customHeight="1" x14ac:dyDescent="0.25">
      <c r="A232" s="97" t="s">
        <v>163</v>
      </c>
      <c r="B232" s="7" t="s">
        <v>162</v>
      </c>
      <c r="C232" s="37">
        <v>6300</v>
      </c>
      <c r="D232" s="37">
        <v>23500</v>
      </c>
      <c r="E232" s="37">
        <v>8588.06</v>
      </c>
      <c r="F232" s="98">
        <f t="shared" si="6"/>
        <v>136.31841269841269</v>
      </c>
      <c r="G232" s="10">
        <f t="shared" si="7"/>
        <v>36.544936170212765</v>
      </c>
    </row>
    <row r="233" spans="1:7" ht="12.75" customHeight="1" x14ac:dyDescent="0.25">
      <c r="A233" s="97" t="s">
        <v>365</v>
      </c>
      <c r="B233" s="7" t="s">
        <v>387</v>
      </c>
      <c r="C233" s="37">
        <v>41800</v>
      </c>
      <c r="D233" s="37">
        <v>41800</v>
      </c>
      <c r="E233" s="37">
        <v>75910.460000000006</v>
      </c>
      <c r="F233" s="98">
        <f t="shared" si="6"/>
        <v>181.60397129186606</v>
      </c>
      <c r="G233" s="10">
        <f t="shared" si="7"/>
        <v>181.60397129186606</v>
      </c>
    </row>
    <row r="234" spans="1:7" x14ac:dyDescent="0.25">
      <c r="A234" s="97" t="s">
        <v>170</v>
      </c>
      <c r="B234" s="7" t="s">
        <v>171</v>
      </c>
      <c r="C234" s="37">
        <v>11800</v>
      </c>
      <c r="D234" s="37">
        <v>31800</v>
      </c>
      <c r="E234" s="37">
        <v>22087.86</v>
      </c>
      <c r="F234" s="98">
        <f t="shared" si="6"/>
        <v>187.18525423728812</v>
      </c>
      <c r="G234" s="10">
        <f t="shared" si="7"/>
        <v>69.458679245283022</v>
      </c>
    </row>
    <row r="235" spans="1:7" x14ac:dyDescent="0.25">
      <c r="A235" s="97" t="s">
        <v>174</v>
      </c>
      <c r="B235" s="7" t="s">
        <v>175</v>
      </c>
      <c r="C235" s="37">
        <v>100</v>
      </c>
      <c r="D235" s="37">
        <v>100</v>
      </c>
      <c r="E235" s="37">
        <v>125</v>
      </c>
      <c r="F235" s="98">
        <f t="shared" si="6"/>
        <v>125</v>
      </c>
      <c r="G235" s="10">
        <f t="shared" si="7"/>
        <v>125</v>
      </c>
    </row>
    <row r="236" spans="1:7" ht="12.75" customHeight="1" x14ac:dyDescent="0.25">
      <c r="A236" s="97" t="s">
        <v>176</v>
      </c>
      <c r="B236" s="7" t="s">
        <v>177</v>
      </c>
      <c r="C236" s="37"/>
      <c r="D236" s="37">
        <v>0</v>
      </c>
      <c r="E236" s="37">
        <v>690.89</v>
      </c>
      <c r="F236" s="98"/>
      <c r="G236" s="10"/>
    </row>
    <row r="237" spans="1:7" ht="12.75" customHeight="1" x14ac:dyDescent="0.25">
      <c r="A237" s="97" t="s">
        <v>178</v>
      </c>
      <c r="B237" s="7" t="s">
        <v>165</v>
      </c>
      <c r="C237" s="37">
        <v>1100</v>
      </c>
      <c r="D237" s="37">
        <v>5400</v>
      </c>
      <c r="E237" s="37">
        <v>955.58</v>
      </c>
      <c r="F237" s="98">
        <f t="shared" si="6"/>
        <v>86.870909090909095</v>
      </c>
      <c r="G237" s="10">
        <f t="shared" si="7"/>
        <v>17.695925925925927</v>
      </c>
    </row>
    <row r="238" spans="1:7" x14ac:dyDescent="0.25">
      <c r="A238" s="97" t="s">
        <v>179</v>
      </c>
      <c r="B238" s="7" t="s">
        <v>180</v>
      </c>
      <c r="C238" s="37"/>
      <c r="D238" s="37">
        <v>0</v>
      </c>
      <c r="E238" s="37">
        <v>390.27</v>
      </c>
      <c r="F238" s="98"/>
      <c r="G238" s="10"/>
    </row>
    <row r="239" spans="1:7" x14ac:dyDescent="0.25">
      <c r="A239" s="97" t="s">
        <v>187</v>
      </c>
      <c r="B239" s="7" t="s">
        <v>188</v>
      </c>
      <c r="C239" s="37"/>
      <c r="D239" s="37">
        <v>0</v>
      </c>
      <c r="E239" s="37">
        <v>390.27</v>
      </c>
      <c r="F239" s="98"/>
      <c r="G239" s="10"/>
    </row>
    <row r="240" spans="1:7" ht="12.75" customHeight="1" x14ac:dyDescent="0.25">
      <c r="A240" s="97" t="s">
        <v>199</v>
      </c>
      <c r="B240" s="7" t="s">
        <v>379</v>
      </c>
      <c r="C240" s="37">
        <v>7900</v>
      </c>
      <c r="D240" s="37">
        <v>7900</v>
      </c>
      <c r="E240" s="37">
        <v>7152.5</v>
      </c>
      <c r="F240" s="98">
        <f t="shared" si="6"/>
        <v>90.537974683544306</v>
      </c>
      <c r="G240" s="10">
        <f t="shared" si="7"/>
        <v>90.537974683544306</v>
      </c>
    </row>
    <row r="241" spans="1:7" ht="12.75" customHeight="1" x14ac:dyDescent="0.25">
      <c r="A241" s="97" t="s">
        <v>202</v>
      </c>
      <c r="B241" s="7" t="s">
        <v>203</v>
      </c>
      <c r="C241" s="37">
        <v>7900</v>
      </c>
      <c r="D241" s="37">
        <v>7900</v>
      </c>
      <c r="E241" s="37">
        <v>7152.5</v>
      </c>
      <c r="F241" s="98">
        <f t="shared" si="6"/>
        <v>90.537974683544306</v>
      </c>
      <c r="G241" s="10">
        <f t="shared" si="7"/>
        <v>90.537974683544306</v>
      </c>
    </row>
    <row r="242" spans="1:7" ht="12.75" customHeight="1" x14ac:dyDescent="0.25">
      <c r="A242" s="97" t="s">
        <v>218</v>
      </c>
      <c r="B242" s="7" t="s">
        <v>219</v>
      </c>
      <c r="C242" s="37">
        <v>1300</v>
      </c>
      <c r="D242" s="37">
        <v>12200</v>
      </c>
      <c r="E242" s="37">
        <v>16045.08</v>
      </c>
      <c r="F242" s="98">
        <f t="shared" si="6"/>
        <v>1234.2369230769232</v>
      </c>
      <c r="G242" s="10">
        <f t="shared" si="7"/>
        <v>131.51704918032786</v>
      </c>
    </row>
    <row r="243" spans="1:7" ht="12.75" customHeight="1" x14ac:dyDescent="0.25">
      <c r="A243" s="97" t="s">
        <v>228</v>
      </c>
      <c r="B243" s="7" t="s">
        <v>229</v>
      </c>
      <c r="C243" s="37">
        <v>1300</v>
      </c>
      <c r="D243" s="37">
        <v>1300</v>
      </c>
      <c r="E243" s="37">
        <v>2431.25</v>
      </c>
      <c r="F243" s="98">
        <f t="shared" si="6"/>
        <v>187.01923076923077</v>
      </c>
      <c r="G243" s="10">
        <f t="shared" si="7"/>
        <v>187.01923076923077</v>
      </c>
    </row>
    <row r="244" spans="1:7" ht="12.75" customHeight="1" x14ac:dyDescent="0.25">
      <c r="A244" s="97" t="s">
        <v>230</v>
      </c>
      <c r="B244" s="7" t="s">
        <v>231</v>
      </c>
      <c r="C244" s="37"/>
      <c r="D244" s="37">
        <v>0</v>
      </c>
      <c r="E244" s="37">
        <v>2705.83</v>
      </c>
      <c r="F244" s="98"/>
      <c r="G244" s="10"/>
    </row>
    <row r="245" spans="1:7" ht="12.75" customHeight="1" x14ac:dyDescent="0.25">
      <c r="A245" s="97" t="s">
        <v>234</v>
      </c>
      <c r="B245" s="7" t="s">
        <v>235</v>
      </c>
      <c r="C245" s="37">
        <v>0</v>
      </c>
      <c r="D245" s="37">
        <v>10900</v>
      </c>
      <c r="E245" s="37">
        <v>10908</v>
      </c>
      <c r="F245" s="98"/>
      <c r="G245" s="10">
        <f t="shared" si="7"/>
        <v>100.07339449541284</v>
      </c>
    </row>
    <row r="246" spans="1:7" ht="12.75" hidden="1" customHeight="1" x14ac:dyDescent="0.25">
      <c r="A246" s="82" t="s">
        <v>284</v>
      </c>
      <c r="B246" s="83" t="s">
        <v>285</v>
      </c>
      <c r="C246" s="84">
        <v>0</v>
      </c>
      <c r="D246" s="84">
        <v>0</v>
      </c>
      <c r="E246" s="84">
        <v>0</v>
      </c>
      <c r="F246" s="85" t="e">
        <f t="shared" si="6"/>
        <v>#DIV/0!</v>
      </c>
      <c r="G246" s="86" t="e">
        <f t="shared" si="7"/>
        <v>#DIV/0!</v>
      </c>
    </row>
    <row r="247" spans="1:7" ht="12.75" hidden="1" customHeight="1" x14ac:dyDescent="0.25">
      <c r="A247" s="87" t="s">
        <v>315</v>
      </c>
      <c r="B247" s="88" t="s">
        <v>316</v>
      </c>
      <c r="C247" s="89">
        <v>0</v>
      </c>
      <c r="D247" s="89">
        <v>0</v>
      </c>
      <c r="E247" s="89">
        <v>0</v>
      </c>
      <c r="F247" s="90" t="e">
        <f t="shared" si="6"/>
        <v>#DIV/0!</v>
      </c>
      <c r="G247" s="91" t="e">
        <f t="shared" si="7"/>
        <v>#DIV/0!</v>
      </c>
    </row>
    <row r="248" spans="1:7" ht="22.5" hidden="1" customHeight="1" x14ac:dyDescent="0.25">
      <c r="A248" s="92" t="s">
        <v>317</v>
      </c>
      <c r="B248" s="93" t="s">
        <v>318</v>
      </c>
      <c r="C248" s="94">
        <v>0</v>
      </c>
      <c r="D248" s="94">
        <v>0</v>
      </c>
      <c r="E248" s="94">
        <v>0</v>
      </c>
      <c r="F248" s="95" t="e">
        <f t="shared" si="6"/>
        <v>#DIV/0!</v>
      </c>
      <c r="G248" s="96" t="e">
        <f t="shared" si="7"/>
        <v>#DIV/0!</v>
      </c>
    </row>
    <row r="249" spans="1:7" hidden="1" x14ac:dyDescent="0.25">
      <c r="A249" s="97" t="s">
        <v>121</v>
      </c>
      <c r="B249" s="7" t="s">
        <v>122</v>
      </c>
      <c r="C249" s="37">
        <v>0</v>
      </c>
      <c r="D249" s="37">
        <v>0</v>
      </c>
      <c r="E249" s="37">
        <v>0</v>
      </c>
      <c r="F249" s="98" t="e">
        <f t="shared" si="6"/>
        <v>#DIV/0!</v>
      </c>
      <c r="G249" s="10" t="e">
        <f t="shared" si="7"/>
        <v>#DIV/0!</v>
      </c>
    </row>
    <row r="250" spans="1:7" ht="12.75" hidden="1" customHeight="1" x14ac:dyDescent="0.25">
      <c r="A250" s="97" t="s">
        <v>125</v>
      </c>
      <c r="B250" s="7" t="s">
        <v>126</v>
      </c>
      <c r="C250" s="37">
        <v>0</v>
      </c>
      <c r="D250" s="37">
        <v>0</v>
      </c>
      <c r="E250" s="37">
        <v>0</v>
      </c>
      <c r="F250" s="98" t="e">
        <f t="shared" si="6"/>
        <v>#DIV/0!</v>
      </c>
      <c r="G250" s="10" t="e">
        <f t="shared" si="7"/>
        <v>#DIV/0!</v>
      </c>
    </row>
    <row r="251" spans="1:7" ht="12.75" hidden="1" customHeight="1" x14ac:dyDescent="0.25">
      <c r="A251" s="97" t="s">
        <v>133</v>
      </c>
      <c r="B251" s="7" t="s">
        <v>134</v>
      </c>
      <c r="C251" s="37">
        <v>0</v>
      </c>
      <c r="D251" s="37">
        <v>0</v>
      </c>
      <c r="E251" s="37">
        <v>0</v>
      </c>
      <c r="F251" s="98" t="e">
        <f t="shared" si="6"/>
        <v>#DIV/0!</v>
      </c>
      <c r="G251" s="10" t="e">
        <f t="shared" si="7"/>
        <v>#DIV/0!</v>
      </c>
    </row>
    <row r="252" spans="1:7" hidden="1" x14ac:dyDescent="0.25">
      <c r="A252" s="97" t="s">
        <v>159</v>
      </c>
      <c r="B252" s="7" t="s">
        <v>160</v>
      </c>
      <c r="C252" s="37">
        <v>0</v>
      </c>
      <c r="D252" s="37">
        <v>0</v>
      </c>
      <c r="E252" s="37">
        <v>0</v>
      </c>
      <c r="F252" s="98" t="e">
        <f t="shared" si="6"/>
        <v>#DIV/0!</v>
      </c>
      <c r="G252" s="10" t="e">
        <f t="shared" si="7"/>
        <v>#DIV/0!</v>
      </c>
    </row>
    <row r="253" spans="1:7" hidden="1" x14ac:dyDescent="0.25">
      <c r="A253" s="97" t="s">
        <v>170</v>
      </c>
      <c r="B253" s="7" t="s">
        <v>171</v>
      </c>
      <c r="C253" s="37">
        <v>0</v>
      </c>
      <c r="D253" s="37">
        <v>0</v>
      </c>
      <c r="E253" s="37">
        <v>0</v>
      </c>
      <c r="F253" s="98" t="e">
        <f t="shared" si="6"/>
        <v>#DIV/0!</v>
      </c>
      <c r="G253" s="10" t="e">
        <f t="shared" si="7"/>
        <v>#DIV/0!</v>
      </c>
    </row>
    <row r="254" spans="1:7" ht="12.75" hidden="1" customHeight="1" x14ac:dyDescent="0.25">
      <c r="A254" s="97" t="s">
        <v>178</v>
      </c>
      <c r="B254" s="7" t="s">
        <v>165</v>
      </c>
      <c r="C254" s="37">
        <v>0</v>
      </c>
      <c r="D254" s="37">
        <v>0</v>
      </c>
      <c r="E254" s="37">
        <v>0</v>
      </c>
      <c r="F254" s="98" t="e">
        <f t="shared" si="6"/>
        <v>#DIV/0!</v>
      </c>
      <c r="G254" s="10" t="e">
        <f t="shared" si="7"/>
        <v>#DIV/0!</v>
      </c>
    </row>
    <row r="255" spans="1:7" ht="12.75" customHeight="1" x14ac:dyDescent="0.25">
      <c r="A255" s="82" t="s">
        <v>286</v>
      </c>
      <c r="B255" s="83" t="s">
        <v>287</v>
      </c>
      <c r="C255" s="84">
        <v>102000</v>
      </c>
      <c r="D255" s="84">
        <v>18000</v>
      </c>
      <c r="E255" s="84">
        <v>20829.38</v>
      </c>
      <c r="F255" s="85">
        <f t="shared" si="6"/>
        <v>20.420960784313728</v>
      </c>
      <c r="G255" s="86">
        <f t="shared" si="7"/>
        <v>115.71877777777779</v>
      </c>
    </row>
    <row r="256" spans="1:7" ht="12.75" customHeight="1" x14ac:dyDescent="0.25">
      <c r="A256" s="87" t="s">
        <v>315</v>
      </c>
      <c r="B256" s="88" t="s">
        <v>316</v>
      </c>
      <c r="C256" s="89">
        <v>102000</v>
      </c>
      <c r="D256" s="89">
        <v>18000</v>
      </c>
      <c r="E256" s="89">
        <v>20829.38</v>
      </c>
      <c r="F256" s="90">
        <f t="shared" si="6"/>
        <v>20.420960784313728</v>
      </c>
      <c r="G256" s="91">
        <f t="shared" si="7"/>
        <v>115.71877777777779</v>
      </c>
    </row>
    <row r="257" spans="1:7" ht="22.5" customHeight="1" x14ac:dyDescent="0.25">
      <c r="A257" s="92" t="s">
        <v>317</v>
      </c>
      <c r="B257" s="93" t="s">
        <v>318</v>
      </c>
      <c r="C257" s="94">
        <v>102000</v>
      </c>
      <c r="D257" s="94">
        <v>18000</v>
      </c>
      <c r="E257" s="94">
        <v>20829.38</v>
      </c>
      <c r="F257" s="95">
        <f t="shared" si="6"/>
        <v>20.420960784313728</v>
      </c>
      <c r="G257" s="96">
        <f t="shared" si="7"/>
        <v>115.71877777777779</v>
      </c>
    </row>
    <row r="258" spans="1:7" ht="12.75" customHeight="1" x14ac:dyDescent="0.25">
      <c r="A258" s="97" t="s">
        <v>100</v>
      </c>
      <c r="B258" s="7" t="s">
        <v>101</v>
      </c>
      <c r="C258" s="37">
        <v>100000</v>
      </c>
      <c r="D258" s="37">
        <v>13500</v>
      </c>
      <c r="E258" s="37">
        <v>16646.830000000002</v>
      </c>
      <c r="F258" s="98">
        <f t="shared" si="6"/>
        <v>16.646830000000001</v>
      </c>
      <c r="G258" s="10">
        <f t="shared" si="7"/>
        <v>123.30985185185186</v>
      </c>
    </row>
    <row r="259" spans="1:7" ht="12.75" customHeight="1" x14ac:dyDescent="0.25">
      <c r="A259" s="97" t="s">
        <v>104</v>
      </c>
      <c r="B259" s="7" t="s">
        <v>105</v>
      </c>
      <c r="C259" s="37">
        <v>85000</v>
      </c>
      <c r="D259" s="37">
        <v>12000</v>
      </c>
      <c r="E259" s="37">
        <v>15300.91</v>
      </c>
      <c r="F259" s="98">
        <f t="shared" si="6"/>
        <v>18.001070588235294</v>
      </c>
      <c r="G259" s="10">
        <f t="shared" si="7"/>
        <v>127.50758333333334</v>
      </c>
    </row>
    <row r="260" spans="1:7" ht="12.75" customHeight="1" x14ac:dyDescent="0.25">
      <c r="A260" s="97" t="s">
        <v>108</v>
      </c>
      <c r="B260" s="7" t="s">
        <v>109</v>
      </c>
      <c r="C260" s="37">
        <v>0</v>
      </c>
      <c r="D260" s="37">
        <v>0</v>
      </c>
      <c r="E260" s="37">
        <v>0</v>
      </c>
      <c r="F260" s="98"/>
      <c r="G260" s="10"/>
    </row>
    <row r="261" spans="1:7" ht="12.75" customHeight="1" x14ac:dyDescent="0.25">
      <c r="A261" s="97" t="s">
        <v>117</v>
      </c>
      <c r="B261" s="7" t="s">
        <v>118</v>
      </c>
      <c r="C261" s="37">
        <v>15000</v>
      </c>
      <c r="D261" s="37">
        <v>1500</v>
      </c>
      <c r="E261" s="37">
        <v>1345.92</v>
      </c>
      <c r="F261" s="98">
        <f t="shared" si="6"/>
        <v>8.9727999999999994</v>
      </c>
      <c r="G261" s="10">
        <f t="shared" si="7"/>
        <v>89.728000000000009</v>
      </c>
    </row>
    <row r="262" spans="1:7" x14ac:dyDescent="0.25">
      <c r="A262" s="97" t="s">
        <v>121</v>
      </c>
      <c r="B262" s="7" t="s">
        <v>122</v>
      </c>
      <c r="C262" s="37">
        <v>2000</v>
      </c>
      <c r="D262" s="37">
        <v>4500</v>
      </c>
      <c r="E262" s="37">
        <v>4182.55</v>
      </c>
      <c r="F262" s="98">
        <f t="shared" si="6"/>
        <v>209.1275</v>
      </c>
      <c r="G262" s="10">
        <f t="shared" si="7"/>
        <v>92.945555555555558</v>
      </c>
    </row>
    <row r="263" spans="1:7" ht="12.75" customHeight="1" x14ac:dyDescent="0.25">
      <c r="A263" s="97" t="s">
        <v>127</v>
      </c>
      <c r="B263" s="7" t="s">
        <v>128</v>
      </c>
      <c r="C263" s="37">
        <v>0</v>
      </c>
      <c r="D263" s="37">
        <v>1000</v>
      </c>
      <c r="E263" s="37">
        <v>283.41000000000003</v>
      </c>
      <c r="F263" s="98"/>
      <c r="G263" s="10">
        <f t="shared" si="7"/>
        <v>28.341000000000005</v>
      </c>
    </row>
    <row r="264" spans="1:7" ht="12.75" customHeight="1" x14ac:dyDescent="0.25">
      <c r="A264" s="97" t="s">
        <v>153</v>
      </c>
      <c r="B264" s="7" t="s">
        <v>154</v>
      </c>
      <c r="C264" s="37">
        <v>2000</v>
      </c>
      <c r="D264" s="37">
        <v>3500</v>
      </c>
      <c r="E264" s="37">
        <v>3899.14</v>
      </c>
      <c r="F264" s="98">
        <f t="shared" si="6"/>
        <v>194.95699999999999</v>
      </c>
      <c r="G264" s="10">
        <f t="shared" si="7"/>
        <v>111.404</v>
      </c>
    </row>
    <row r="265" spans="1:7" ht="12.75" hidden="1" customHeight="1" x14ac:dyDescent="0.25">
      <c r="A265" s="97" t="s">
        <v>218</v>
      </c>
      <c r="B265" s="7" t="s">
        <v>219</v>
      </c>
      <c r="C265" s="37">
        <v>0</v>
      </c>
      <c r="D265" s="37">
        <v>0</v>
      </c>
      <c r="E265" s="37">
        <v>0</v>
      </c>
      <c r="F265" s="98" t="e">
        <f t="shared" si="6"/>
        <v>#DIV/0!</v>
      </c>
      <c r="G265" s="10" t="e">
        <f t="shared" si="7"/>
        <v>#DIV/0!</v>
      </c>
    </row>
    <row r="266" spans="1:7" ht="12.75" hidden="1" customHeight="1" x14ac:dyDescent="0.25">
      <c r="A266" s="97" t="s">
        <v>239</v>
      </c>
      <c r="B266" s="7" t="s">
        <v>240</v>
      </c>
      <c r="C266" s="37">
        <v>0</v>
      </c>
      <c r="D266" s="37">
        <v>0</v>
      </c>
      <c r="E266" s="37">
        <v>0</v>
      </c>
      <c r="F266" s="98" t="e">
        <f t="shared" si="6"/>
        <v>#DIV/0!</v>
      </c>
      <c r="G266" s="10" t="e">
        <f t="shared" si="7"/>
        <v>#DIV/0!</v>
      </c>
    </row>
    <row r="267" spans="1:7" ht="12.75" hidden="1" customHeight="1" x14ac:dyDescent="0.25">
      <c r="A267" s="87" t="s">
        <v>321</v>
      </c>
      <c r="B267" s="88" t="s">
        <v>322</v>
      </c>
      <c r="C267" s="89">
        <v>0</v>
      </c>
      <c r="D267" s="89">
        <v>0</v>
      </c>
      <c r="E267" s="89">
        <v>0</v>
      </c>
      <c r="F267" s="90" t="e">
        <f t="shared" si="6"/>
        <v>#DIV/0!</v>
      </c>
      <c r="G267" s="91" t="e">
        <f t="shared" si="7"/>
        <v>#DIV/0!</v>
      </c>
    </row>
    <row r="268" spans="1:7" ht="22.5" hidden="1" customHeight="1" x14ac:dyDescent="0.25">
      <c r="A268" s="92" t="s">
        <v>326</v>
      </c>
      <c r="B268" s="93" t="s">
        <v>327</v>
      </c>
      <c r="C268" s="94">
        <v>0</v>
      </c>
      <c r="D268" s="94">
        <v>0</v>
      </c>
      <c r="E268" s="94">
        <v>0</v>
      </c>
      <c r="F268" s="95" t="e">
        <f t="shared" si="6"/>
        <v>#DIV/0!</v>
      </c>
      <c r="G268" s="96" t="e">
        <f t="shared" si="7"/>
        <v>#DIV/0!</v>
      </c>
    </row>
    <row r="269" spans="1:7" ht="12.75" hidden="1" customHeight="1" x14ac:dyDescent="0.25">
      <c r="A269" s="97" t="s">
        <v>100</v>
      </c>
      <c r="B269" s="7" t="s">
        <v>101</v>
      </c>
      <c r="C269" s="37">
        <v>0</v>
      </c>
      <c r="D269" s="37">
        <v>0</v>
      </c>
      <c r="E269" s="37">
        <v>0</v>
      </c>
      <c r="F269" s="98" t="e">
        <f t="shared" ref="F269:F319" si="8">+E269/C269*100</f>
        <v>#DIV/0!</v>
      </c>
      <c r="G269" s="10" t="e">
        <f t="shared" ref="G269:G319" si="9">+E269/D269*100</f>
        <v>#DIV/0!</v>
      </c>
    </row>
    <row r="270" spans="1:7" ht="12.75" hidden="1" customHeight="1" x14ac:dyDescent="0.25">
      <c r="A270" s="97" t="s">
        <v>104</v>
      </c>
      <c r="B270" s="7" t="s">
        <v>105</v>
      </c>
      <c r="C270" s="37">
        <v>0</v>
      </c>
      <c r="D270" s="37">
        <v>0</v>
      </c>
      <c r="E270" s="37">
        <v>0</v>
      </c>
      <c r="F270" s="98" t="e">
        <f t="shared" si="8"/>
        <v>#DIV/0!</v>
      </c>
      <c r="G270" s="10" t="e">
        <f t="shared" si="9"/>
        <v>#DIV/0!</v>
      </c>
    </row>
    <row r="271" spans="1:7" ht="12.75" hidden="1" customHeight="1" x14ac:dyDescent="0.25">
      <c r="A271" s="97" t="s">
        <v>117</v>
      </c>
      <c r="B271" s="7" t="s">
        <v>118</v>
      </c>
      <c r="C271" s="37">
        <v>0</v>
      </c>
      <c r="D271" s="37">
        <v>0</v>
      </c>
      <c r="E271" s="37">
        <v>0</v>
      </c>
      <c r="F271" s="98" t="e">
        <f t="shared" si="8"/>
        <v>#DIV/0!</v>
      </c>
      <c r="G271" s="10" t="e">
        <f t="shared" si="9"/>
        <v>#DIV/0!</v>
      </c>
    </row>
    <row r="272" spans="1:7" hidden="1" x14ac:dyDescent="0.25">
      <c r="A272" s="97" t="s">
        <v>121</v>
      </c>
      <c r="B272" s="7" t="s">
        <v>122</v>
      </c>
      <c r="C272" s="37">
        <v>0</v>
      </c>
      <c r="D272" s="37">
        <v>0</v>
      </c>
      <c r="E272" s="37">
        <v>0</v>
      </c>
      <c r="F272" s="98" t="e">
        <f t="shared" si="8"/>
        <v>#DIV/0!</v>
      </c>
      <c r="G272" s="10" t="e">
        <f t="shared" si="9"/>
        <v>#DIV/0!</v>
      </c>
    </row>
    <row r="273" spans="1:7" ht="12.75" hidden="1" customHeight="1" x14ac:dyDescent="0.25">
      <c r="A273" s="97" t="s">
        <v>127</v>
      </c>
      <c r="B273" s="7" t="s">
        <v>128</v>
      </c>
      <c r="C273" s="37">
        <v>0</v>
      </c>
      <c r="D273" s="37">
        <v>0</v>
      </c>
      <c r="E273" s="37">
        <v>0</v>
      </c>
      <c r="F273" s="98" t="e">
        <f t="shared" si="8"/>
        <v>#DIV/0!</v>
      </c>
      <c r="G273" s="10" t="e">
        <f t="shared" si="9"/>
        <v>#DIV/0!</v>
      </c>
    </row>
    <row r="274" spans="1:7" hidden="1" x14ac:dyDescent="0.25">
      <c r="A274" s="97" t="s">
        <v>159</v>
      </c>
      <c r="B274" s="7" t="s">
        <v>160</v>
      </c>
      <c r="C274" s="37">
        <v>0</v>
      </c>
      <c r="D274" s="37">
        <v>0</v>
      </c>
      <c r="E274" s="37">
        <v>0</v>
      </c>
      <c r="F274" s="98" t="e">
        <f t="shared" si="8"/>
        <v>#DIV/0!</v>
      </c>
      <c r="G274" s="10" t="e">
        <f t="shared" si="9"/>
        <v>#DIV/0!</v>
      </c>
    </row>
    <row r="275" spans="1:7" ht="12.75" customHeight="1" x14ac:dyDescent="0.25">
      <c r="A275" s="82" t="s">
        <v>288</v>
      </c>
      <c r="B275" s="83" t="s">
        <v>289</v>
      </c>
      <c r="C275" s="84">
        <v>0</v>
      </c>
      <c r="D275" s="84">
        <v>84000</v>
      </c>
      <c r="E275" s="84">
        <v>56315.199999999997</v>
      </c>
      <c r="F275" s="85"/>
      <c r="G275" s="86">
        <f t="shared" si="9"/>
        <v>67.04190476190476</v>
      </c>
    </row>
    <row r="276" spans="1:7" ht="12.75" customHeight="1" x14ac:dyDescent="0.25">
      <c r="A276" s="87" t="s">
        <v>315</v>
      </c>
      <c r="B276" s="88" t="s">
        <v>316</v>
      </c>
      <c r="C276" s="89">
        <v>0</v>
      </c>
      <c r="D276" s="89">
        <v>84000</v>
      </c>
      <c r="E276" s="89">
        <v>56315.199999999997</v>
      </c>
      <c r="F276" s="90"/>
      <c r="G276" s="91">
        <f t="shared" si="9"/>
        <v>67.04190476190476</v>
      </c>
    </row>
    <row r="277" spans="1:7" ht="22.5" customHeight="1" x14ac:dyDescent="0.25">
      <c r="A277" s="92" t="s">
        <v>317</v>
      </c>
      <c r="B277" s="93" t="s">
        <v>318</v>
      </c>
      <c r="C277" s="94">
        <v>0</v>
      </c>
      <c r="D277" s="94">
        <v>84000</v>
      </c>
      <c r="E277" s="94">
        <v>56315.199999999997</v>
      </c>
      <c r="F277" s="95"/>
      <c r="G277" s="96">
        <f t="shared" si="9"/>
        <v>67.04190476190476</v>
      </c>
    </row>
    <row r="278" spans="1:7" ht="12.75" customHeight="1" x14ac:dyDescent="0.25">
      <c r="A278" s="97" t="s">
        <v>100</v>
      </c>
      <c r="B278" s="7" t="s">
        <v>101</v>
      </c>
      <c r="C278" s="37">
        <v>0</v>
      </c>
      <c r="D278" s="37">
        <v>81000</v>
      </c>
      <c r="E278" s="37">
        <v>54710.05</v>
      </c>
      <c r="F278" s="98"/>
      <c r="G278" s="10">
        <f t="shared" si="9"/>
        <v>67.543271604938269</v>
      </c>
    </row>
    <row r="279" spans="1:7" ht="12.75" customHeight="1" x14ac:dyDescent="0.25">
      <c r="A279" s="97" t="s">
        <v>104</v>
      </c>
      <c r="B279" s="7" t="s">
        <v>105</v>
      </c>
      <c r="C279" s="37">
        <v>0</v>
      </c>
      <c r="D279" s="37">
        <v>77500</v>
      </c>
      <c r="E279" s="37">
        <v>52694.81</v>
      </c>
      <c r="F279" s="98"/>
      <c r="G279" s="10">
        <f t="shared" si="9"/>
        <v>67.993303225806443</v>
      </c>
    </row>
    <row r="280" spans="1:7" ht="12.75" customHeight="1" x14ac:dyDescent="0.25">
      <c r="A280" s="97" t="s">
        <v>117</v>
      </c>
      <c r="B280" s="7" t="s">
        <v>118</v>
      </c>
      <c r="C280" s="37">
        <v>0</v>
      </c>
      <c r="D280" s="37">
        <v>3500</v>
      </c>
      <c r="E280" s="37">
        <v>2015.24</v>
      </c>
      <c r="F280" s="98"/>
      <c r="G280" s="10">
        <f t="shared" si="9"/>
        <v>57.578285714285713</v>
      </c>
    </row>
    <row r="281" spans="1:7" x14ac:dyDescent="0.25">
      <c r="A281" s="97" t="s">
        <v>121</v>
      </c>
      <c r="B281" s="7" t="s">
        <v>122</v>
      </c>
      <c r="C281" s="37">
        <v>0</v>
      </c>
      <c r="D281" s="37">
        <v>3000</v>
      </c>
      <c r="E281" s="37">
        <v>1605.15</v>
      </c>
      <c r="F281" s="98"/>
      <c r="G281" s="10">
        <f t="shared" si="9"/>
        <v>53.505000000000003</v>
      </c>
    </row>
    <row r="282" spans="1:7" ht="12.75" customHeight="1" x14ac:dyDescent="0.25">
      <c r="A282" s="97" t="s">
        <v>127</v>
      </c>
      <c r="B282" s="7" t="s">
        <v>128</v>
      </c>
      <c r="C282" s="37">
        <v>0</v>
      </c>
      <c r="D282" s="37">
        <v>3000</v>
      </c>
      <c r="E282" s="37">
        <v>1605.15</v>
      </c>
      <c r="F282" s="98"/>
      <c r="G282" s="10">
        <f t="shared" si="9"/>
        <v>53.505000000000003</v>
      </c>
    </row>
    <row r="283" spans="1:7" ht="12.75" hidden="1" customHeight="1" x14ac:dyDescent="0.25">
      <c r="A283" s="97" t="s">
        <v>155</v>
      </c>
      <c r="B283" s="7" t="s">
        <v>156</v>
      </c>
      <c r="C283" s="37">
        <v>0</v>
      </c>
      <c r="D283" s="37">
        <v>0</v>
      </c>
      <c r="E283" s="37">
        <v>0</v>
      </c>
      <c r="F283" s="98" t="e">
        <f t="shared" si="8"/>
        <v>#DIV/0!</v>
      </c>
      <c r="G283" s="10" t="e">
        <f t="shared" si="9"/>
        <v>#DIV/0!</v>
      </c>
    </row>
    <row r="284" spans="1:7" ht="12.75" hidden="1" customHeight="1" x14ac:dyDescent="0.25">
      <c r="A284" s="97" t="s">
        <v>189</v>
      </c>
      <c r="B284" s="7" t="s">
        <v>190</v>
      </c>
      <c r="C284" s="37">
        <v>0</v>
      </c>
      <c r="D284" s="37">
        <v>0</v>
      </c>
      <c r="E284" s="37">
        <v>0</v>
      </c>
      <c r="F284" s="98" t="e">
        <f t="shared" si="8"/>
        <v>#DIV/0!</v>
      </c>
      <c r="G284" s="10" t="e">
        <f t="shared" si="9"/>
        <v>#DIV/0!</v>
      </c>
    </row>
    <row r="285" spans="1:7" ht="12.75" hidden="1" customHeight="1" x14ac:dyDescent="0.25">
      <c r="A285" s="97" t="s">
        <v>192</v>
      </c>
      <c r="B285" s="7" t="s">
        <v>55</v>
      </c>
      <c r="C285" s="37">
        <v>0</v>
      </c>
      <c r="D285" s="37">
        <v>0</v>
      </c>
      <c r="E285" s="37">
        <v>0</v>
      </c>
      <c r="F285" s="98" t="e">
        <f t="shared" si="8"/>
        <v>#DIV/0!</v>
      </c>
      <c r="G285" s="10" t="e">
        <f t="shared" si="9"/>
        <v>#DIV/0!</v>
      </c>
    </row>
    <row r="286" spans="1:7" ht="12.75" hidden="1" customHeight="1" x14ac:dyDescent="0.25">
      <c r="A286" s="97" t="s">
        <v>210</v>
      </c>
      <c r="B286" s="7" t="s">
        <v>211</v>
      </c>
      <c r="C286" s="37">
        <v>0</v>
      </c>
      <c r="D286" s="37">
        <v>0</v>
      </c>
      <c r="E286" s="37">
        <v>0</v>
      </c>
      <c r="F286" s="98" t="e">
        <f t="shared" si="8"/>
        <v>#DIV/0!</v>
      </c>
      <c r="G286" s="10" t="e">
        <f t="shared" si="9"/>
        <v>#DIV/0!</v>
      </c>
    </row>
    <row r="287" spans="1:7" ht="12.75" hidden="1" customHeight="1" x14ac:dyDescent="0.25">
      <c r="A287" s="97" t="s">
        <v>216</v>
      </c>
      <c r="B287" s="7" t="s">
        <v>217</v>
      </c>
      <c r="C287" s="37">
        <v>0</v>
      </c>
      <c r="D287" s="37">
        <v>0</v>
      </c>
      <c r="E287" s="37">
        <v>0</v>
      </c>
      <c r="F287" s="98" t="e">
        <f t="shared" si="8"/>
        <v>#DIV/0!</v>
      </c>
      <c r="G287" s="10" t="e">
        <f t="shared" si="9"/>
        <v>#DIV/0!</v>
      </c>
    </row>
    <row r="288" spans="1:7" ht="12.75" hidden="1" customHeight="1" x14ac:dyDescent="0.25">
      <c r="A288" s="97" t="s">
        <v>218</v>
      </c>
      <c r="B288" s="7" t="s">
        <v>219</v>
      </c>
      <c r="C288" s="37">
        <v>0</v>
      </c>
      <c r="D288" s="37">
        <v>0</v>
      </c>
      <c r="E288" s="37">
        <v>0</v>
      </c>
      <c r="F288" s="98" t="e">
        <f t="shared" si="8"/>
        <v>#DIV/0!</v>
      </c>
      <c r="G288" s="10" t="e">
        <f t="shared" si="9"/>
        <v>#DIV/0!</v>
      </c>
    </row>
    <row r="289" spans="1:7" ht="12.75" hidden="1" customHeight="1" x14ac:dyDescent="0.25">
      <c r="A289" s="97" t="s">
        <v>228</v>
      </c>
      <c r="B289" s="7" t="s">
        <v>229</v>
      </c>
      <c r="C289" s="37">
        <v>0</v>
      </c>
      <c r="D289" s="37">
        <v>0</v>
      </c>
      <c r="E289" s="37">
        <v>0</v>
      </c>
      <c r="F289" s="98" t="e">
        <f t="shared" si="8"/>
        <v>#DIV/0!</v>
      </c>
      <c r="G289" s="10" t="e">
        <f t="shared" si="9"/>
        <v>#DIV/0!</v>
      </c>
    </row>
    <row r="290" spans="1:7" ht="12.75" hidden="1" customHeight="1" x14ac:dyDescent="0.25">
      <c r="A290" s="87" t="s">
        <v>321</v>
      </c>
      <c r="B290" s="88" t="s">
        <v>322</v>
      </c>
      <c r="C290" s="89">
        <v>0</v>
      </c>
      <c r="D290" s="89">
        <v>0</v>
      </c>
      <c r="E290" s="89">
        <v>0</v>
      </c>
      <c r="F290" s="90" t="e">
        <f t="shared" si="8"/>
        <v>#DIV/0!</v>
      </c>
      <c r="G290" s="91" t="e">
        <f t="shared" si="9"/>
        <v>#DIV/0!</v>
      </c>
    </row>
    <row r="291" spans="1:7" ht="22.5" hidden="1" customHeight="1" x14ac:dyDescent="0.25">
      <c r="A291" s="92" t="s">
        <v>328</v>
      </c>
      <c r="B291" s="93" t="s">
        <v>329</v>
      </c>
      <c r="C291" s="94">
        <v>0</v>
      </c>
      <c r="D291" s="94">
        <v>0</v>
      </c>
      <c r="E291" s="94">
        <v>0</v>
      </c>
      <c r="F291" s="95" t="e">
        <f t="shared" si="8"/>
        <v>#DIV/0!</v>
      </c>
      <c r="G291" s="96" t="e">
        <f t="shared" si="9"/>
        <v>#DIV/0!</v>
      </c>
    </row>
    <row r="292" spans="1:7" hidden="1" x14ac:dyDescent="0.25">
      <c r="A292" s="97" t="s">
        <v>121</v>
      </c>
      <c r="B292" s="7" t="s">
        <v>122</v>
      </c>
      <c r="C292" s="37">
        <v>0</v>
      </c>
      <c r="D292" s="37">
        <v>0</v>
      </c>
      <c r="E292" s="37">
        <v>0</v>
      </c>
      <c r="F292" s="98" t="e">
        <f t="shared" si="8"/>
        <v>#DIV/0!</v>
      </c>
      <c r="G292" s="10" t="e">
        <f t="shared" si="9"/>
        <v>#DIV/0!</v>
      </c>
    </row>
    <row r="293" spans="1:7" ht="12.75" hidden="1" customHeight="1" x14ac:dyDescent="0.25">
      <c r="A293" s="97" t="s">
        <v>155</v>
      </c>
      <c r="B293" s="7" t="s">
        <v>156</v>
      </c>
      <c r="C293" s="37">
        <v>0</v>
      </c>
      <c r="D293" s="37">
        <v>0</v>
      </c>
      <c r="E293" s="37">
        <v>0</v>
      </c>
      <c r="F293" s="98" t="e">
        <f t="shared" si="8"/>
        <v>#DIV/0!</v>
      </c>
      <c r="G293" s="10" t="e">
        <f t="shared" si="9"/>
        <v>#DIV/0!</v>
      </c>
    </row>
    <row r="294" spans="1:7" x14ac:dyDescent="0.25">
      <c r="A294" s="77" t="s">
        <v>290</v>
      </c>
      <c r="B294" s="78" t="s">
        <v>291</v>
      </c>
      <c r="C294" s="79">
        <v>100000</v>
      </c>
      <c r="D294" s="79">
        <v>106100</v>
      </c>
      <c r="E294" s="79">
        <v>133165.73000000001</v>
      </c>
      <c r="F294" s="80">
        <f t="shared" si="8"/>
        <v>133.16573</v>
      </c>
      <c r="G294" s="81">
        <f t="shared" si="9"/>
        <v>125.50964184731386</v>
      </c>
    </row>
    <row r="295" spans="1:7" x14ac:dyDescent="0.25">
      <c r="A295" s="82" t="s">
        <v>292</v>
      </c>
      <c r="B295" s="83" t="s">
        <v>291</v>
      </c>
      <c r="C295" s="84">
        <v>100000</v>
      </c>
      <c r="D295" s="84">
        <v>106100</v>
      </c>
      <c r="E295" s="84">
        <v>133165.73000000001</v>
      </c>
      <c r="F295" s="85">
        <f t="shared" si="8"/>
        <v>133.16573</v>
      </c>
      <c r="G295" s="86">
        <f t="shared" si="9"/>
        <v>125.50964184731386</v>
      </c>
    </row>
    <row r="296" spans="1:7" ht="12.75" customHeight="1" x14ac:dyDescent="0.25">
      <c r="A296" s="87" t="s">
        <v>315</v>
      </c>
      <c r="B296" s="88" t="s">
        <v>316</v>
      </c>
      <c r="C296" s="89">
        <v>100000</v>
      </c>
      <c r="D296" s="89">
        <v>106100</v>
      </c>
      <c r="E296" s="89">
        <v>133165.73000000001</v>
      </c>
      <c r="F296" s="90">
        <f t="shared" si="8"/>
        <v>133.16573</v>
      </c>
      <c r="G296" s="91">
        <f t="shared" si="9"/>
        <v>125.50964184731386</v>
      </c>
    </row>
    <row r="297" spans="1:7" ht="22.5" customHeight="1" x14ac:dyDescent="0.25">
      <c r="A297" s="92" t="s">
        <v>317</v>
      </c>
      <c r="B297" s="93" t="s">
        <v>318</v>
      </c>
      <c r="C297" s="94">
        <v>100000</v>
      </c>
      <c r="D297" s="94">
        <v>106100</v>
      </c>
      <c r="E297" s="94">
        <v>133165.73000000001</v>
      </c>
      <c r="F297" s="95">
        <f t="shared" si="8"/>
        <v>133.16573</v>
      </c>
      <c r="G297" s="96">
        <f t="shared" si="9"/>
        <v>125.50964184731386</v>
      </c>
    </row>
    <row r="298" spans="1:7" x14ac:dyDescent="0.25">
      <c r="A298" s="97" t="s">
        <v>121</v>
      </c>
      <c r="B298" s="7" t="s">
        <v>122</v>
      </c>
      <c r="C298" s="37">
        <v>100000</v>
      </c>
      <c r="D298" s="37">
        <v>105000</v>
      </c>
      <c r="E298" s="37">
        <v>130600.56</v>
      </c>
      <c r="F298" s="98">
        <f t="shared" si="8"/>
        <v>130.60056</v>
      </c>
      <c r="G298" s="10">
        <f t="shared" si="9"/>
        <v>124.38148571428572</v>
      </c>
    </row>
    <row r="299" spans="1:7" ht="12.75" customHeight="1" x14ac:dyDescent="0.25">
      <c r="A299" s="97" t="s">
        <v>125</v>
      </c>
      <c r="B299" s="7" t="s">
        <v>126</v>
      </c>
      <c r="C299" s="37">
        <v>0</v>
      </c>
      <c r="D299" s="37">
        <v>1100</v>
      </c>
      <c r="E299" s="37">
        <v>0</v>
      </c>
      <c r="F299" s="98"/>
      <c r="G299" s="10">
        <f t="shared" si="9"/>
        <v>0</v>
      </c>
    </row>
    <row r="300" spans="1:7" ht="12.75" customHeight="1" x14ac:dyDescent="0.25">
      <c r="A300" s="97" t="s">
        <v>129</v>
      </c>
      <c r="B300" s="7" t="s">
        <v>130</v>
      </c>
      <c r="C300" s="37">
        <v>0</v>
      </c>
      <c r="D300" s="37">
        <v>1500</v>
      </c>
      <c r="E300" s="37">
        <v>874.83</v>
      </c>
      <c r="F300" s="98"/>
      <c r="G300" s="10">
        <f t="shared" si="9"/>
        <v>58.32200000000001</v>
      </c>
    </row>
    <row r="301" spans="1:7" hidden="1" x14ac:dyDescent="0.25">
      <c r="A301" s="97" t="s">
        <v>135</v>
      </c>
      <c r="B301" s="7" t="s">
        <v>136</v>
      </c>
      <c r="C301" s="37">
        <v>0</v>
      </c>
      <c r="D301" s="37">
        <v>0</v>
      </c>
      <c r="E301" s="37">
        <v>0</v>
      </c>
      <c r="F301" s="98"/>
      <c r="G301" s="10" t="e">
        <f t="shared" si="9"/>
        <v>#DIV/0!</v>
      </c>
    </row>
    <row r="302" spans="1:7" ht="12.75" customHeight="1" x14ac:dyDescent="0.25">
      <c r="A302" s="97" t="s">
        <v>139</v>
      </c>
      <c r="B302" s="7" t="s">
        <v>383</v>
      </c>
      <c r="C302" s="37"/>
      <c r="D302" s="37">
        <v>0</v>
      </c>
      <c r="E302" s="37">
        <v>2956.25</v>
      </c>
      <c r="F302" s="98"/>
      <c r="G302" s="10"/>
    </row>
    <row r="303" spans="1:7" ht="12.75" customHeight="1" x14ac:dyDescent="0.25">
      <c r="A303" s="97" t="s">
        <v>378</v>
      </c>
      <c r="B303" s="7" t="s">
        <v>319</v>
      </c>
      <c r="C303" s="37">
        <v>0</v>
      </c>
      <c r="D303" s="37">
        <v>1500</v>
      </c>
      <c r="E303" s="37">
        <v>0</v>
      </c>
      <c r="F303" s="98"/>
      <c r="G303" s="10">
        <f t="shared" si="9"/>
        <v>0</v>
      </c>
    </row>
    <row r="304" spans="1:7" x14ac:dyDescent="0.25">
      <c r="A304" s="97" t="s">
        <v>159</v>
      </c>
      <c r="B304" s="7" t="s">
        <v>160</v>
      </c>
      <c r="C304" s="37">
        <v>0</v>
      </c>
      <c r="D304" s="37">
        <v>900</v>
      </c>
      <c r="E304" s="37">
        <v>305</v>
      </c>
      <c r="F304" s="98"/>
      <c r="G304" s="10">
        <f t="shared" si="9"/>
        <v>33.888888888888893</v>
      </c>
    </row>
    <row r="305" spans="1:7" ht="12.75" hidden="1" customHeight="1" x14ac:dyDescent="0.25">
      <c r="A305" s="97" t="s">
        <v>365</v>
      </c>
      <c r="B305" s="7" t="s">
        <v>387</v>
      </c>
      <c r="C305" s="37"/>
      <c r="D305" s="37">
        <v>0</v>
      </c>
      <c r="E305" s="37">
        <v>0</v>
      </c>
      <c r="F305" s="98"/>
      <c r="G305" s="10" t="e">
        <f t="shared" si="9"/>
        <v>#DIV/0!</v>
      </c>
    </row>
    <row r="306" spans="1:7" ht="12.75" customHeight="1" x14ac:dyDescent="0.25">
      <c r="A306" s="97" t="s">
        <v>366</v>
      </c>
      <c r="B306" s="7" t="s">
        <v>388</v>
      </c>
      <c r="C306" s="37">
        <v>0</v>
      </c>
      <c r="D306" s="37">
        <v>0</v>
      </c>
      <c r="E306" s="37">
        <v>36.36</v>
      </c>
      <c r="F306" s="98"/>
      <c r="G306" s="10"/>
    </row>
    <row r="307" spans="1:7" ht="12.75" customHeight="1" x14ac:dyDescent="0.25">
      <c r="A307" s="97" t="s">
        <v>367</v>
      </c>
      <c r="B307" s="7" t="s">
        <v>389</v>
      </c>
      <c r="C307" s="37">
        <v>100000</v>
      </c>
      <c r="D307" s="37">
        <v>100000</v>
      </c>
      <c r="E307" s="37">
        <v>122485.72</v>
      </c>
      <c r="F307" s="98">
        <f t="shared" si="8"/>
        <v>122.48572</v>
      </c>
      <c r="G307" s="10">
        <f t="shared" si="9"/>
        <v>122.48572</v>
      </c>
    </row>
    <row r="308" spans="1:7" x14ac:dyDescent="0.25">
      <c r="A308" s="97" t="s">
        <v>170</v>
      </c>
      <c r="B308" s="7" t="s">
        <v>171</v>
      </c>
      <c r="C308" s="37">
        <v>0</v>
      </c>
      <c r="D308" s="37">
        <v>0</v>
      </c>
      <c r="E308" s="37">
        <v>3942.4</v>
      </c>
      <c r="F308" s="98"/>
      <c r="G308" s="10"/>
    </row>
    <row r="309" spans="1:7" ht="12.75" customHeight="1" x14ac:dyDescent="0.25">
      <c r="A309" s="97" t="s">
        <v>218</v>
      </c>
      <c r="B309" s="7" t="s">
        <v>219</v>
      </c>
      <c r="C309" s="37">
        <v>0</v>
      </c>
      <c r="D309" s="37">
        <v>1100</v>
      </c>
      <c r="E309" s="37">
        <v>2565.17</v>
      </c>
      <c r="F309" s="98"/>
      <c r="G309" s="10">
        <f t="shared" si="9"/>
        <v>233.19727272727272</v>
      </c>
    </row>
    <row r="310" spans="1:7" ht="12.75" customHeight="1" x14ac:dyDescent="0.25">
      <c r="A310" s="97" t="s">
        <v>228</v>
      </c>
      <c r="B310" s="7" t="s">
        <v>229</v>
      </c>
      <c r="C310" s="37">
        <v>0</v>
      </c>
      <c r="D310" s="37">
        <v>0</v>
      </c>
      <c r="E310" s="37">
        <v>1512.5</v>
      </c>
      <c r="F310" s="98"/>
      <c r="G310" s="10"/>
    </row>
    <row r="311" spans="1:7" ht="12.75" hidden="1" customHeight="1" x14ac:dyDescent="0.25">
      <c r="A311" s="97" t="s">
        <v>234</v>
      </c>
      <c r="B311" s="7" t="s">
        <v>235</v>
      </c>
      <c r="C311" s="37">
        <v>0</v>
      </c>
      <c r="D311" s="37">
        <v>0</v>
      </c>
      <c r="E311" s="37">
        <v>0</v>
      </c>
      <c r="F311" s="98"/>
      <c r="G311" s="10" t="e">
        <f t="shared" si="9"/>
        <v>#DIV/0!</v>
      </c>
    </row>
    <row r="312" spans="1:7" ht="12.75" hidden="1" customHeight="1" x14ac:dyDescent="0.25">
      <c r="A312" s="97" t="s">
        <v>330</v>
      </c>
      <c r="B312" s="7" t="s">
        <v>238</v>
      </c>
      <c r="C312" s="37">
        <v>0</v>
      </c>
      <c r="D312" s="37">
        <v>0</v>
      </c>
      <c r="E312" s="37">
        <v>0</v>
      </c>
      <c r="F312" s="98"/>
      <c r="G312" s="10" t="e">
        <f t="shared" si="9"/>
        <v>#DIV/0!</v>
      </c>
    </row>
    <row r="313" spans="1:7" ht="12.75" customHeight="1" x14ac:dyDescent="0.25">
      <c r="A313" s="97" t="s">
        <v>369</v>
      </c>
      <c r="B313" s="7" t="s">
        <v>391</v>
      </c>
      <c r="C313" s="37">
        <v>0</v>
      </c>
      <c r="D313" s="37">
        <v>1100</v>
      </c>
      <c r="E313" s="37">
        <v>1052.67</v>
      </c>
      <c r="F313" s="98"/>
      <c r="G313" s="10">
        <f t="shared" si="9"/>
        <v>95.697272727272733</v>
      </c>
    </row>
    <row r="314" spans="1:7" ht="12.75" customHeight="1" x14ac:dyDescent="0.25">
      <c r="A314" s="77" t="s">
        <v>293</v>
      </c>
      <c r="B314" s="78" t="s">
        <v>294</v>
      </c>
      <c r="C314" s="79">
        <v>500</v>
      </c>
      <c r="D314" s="79">
        <v>500</v>
      </c>
      <c r="E314" s="79">
        <v>232.6</v>
      </c>
      <c r="F314" s="80">
        <f t="shared" si="8"/>
        <v>46.52</v>
      </c>
      <c r="G314" s="81">
        <f t="shared" si="9"/>
        <v>46.52</v>
      </c>
    </row>
    <row r="315" spans="1:7" ht="12.75" customHeight="1" x14ac:dyDescent="0.25">
      <c r="A315" s="82" t="s">
        <v>295</v>
      </c>
      <c r="B315" s="83" t="s">
        <v>294</v>
      </c>
      <c r="C315" s="84">
        <v>500</v>
      </c>
      <c r="D315" s="84">
        <v>500</v>
      </c>
      <c r="E315" s="84">
        <v>232.6</v>
      </c>
      <c r="F315" s="85">
        <f t="shared" si="8"/>
        <v>46.52</v>
      </c>
      <c r="G315" s="86">
        <f t="shared" si="9"/>
        <v>46.52</v>
      </c>
    </row>
    <row r="316" spans="1:7" ht="12.75" customHeight="1" x14ac:dyDescent="0.25">
      <c r="A316" s="87" t="s">
        <v>315</v>
      </c>
      <c r="B316" s="88" t="s">
        <v>316</v>
      </c>
      <c r="C316" s="89">
        <v>500</v>
      </c>
      <c r="D316" s="89">
        <v>500</v>
      </c>
      <c r="E316" s="89">
        <v>232.6</v>
      </c>
      <c r="F316" s="90">
        <f t="shared" si="8"/>
        <v>46.52</v>
      </c>
      <c r="G316" s="91">
        <f t="shared" si="9"/>
        <v>46.52</v>
      </c>
    </row>
    <row r="317" spans="1:7" ht="22.5" customHeight="1" x14ac:dyDescent="0.25">
      <c r="A317" s="92" t="s">
        <v>317</v>
      </c>
      <c r="B317" s="93" t="s">
        <v>318</v>
      </c>
      <c r="C317" s="94">
        <v>500</v>
      </c>
      <c r="D317" s="94">
        <v>500</v>
      </c>
      <c r="E317" s="94">
        <v>232.6</v>
      </c>
      <c r="F317" s="95">
        <f t="shared" si="8"/>
        <v>46.52</v>
      </c>
      <c r="G317" s="96">
        <f t="shared" si="9"/>
        <v>46.52</v>
      </c>
    </row>
    <row r="318" spans="1:7" ht="12.75" customHeight="1" x14ac:dyDescent="0.25">
      <c r="A318" s="97" t="s">
        <v>218</v>
      </c>
      <c r="B318" s="7" t="s">
        <v>219</v>
      </c>
      <c r="C318" s="37">
        <v>500</v>
      </c>
      <c r="D318" s="37">
        <v>500</v>
      </c>
      <c r="E318" s="37">
        <v>232.6</v>
      </c>
      <c r="F318" s="98">
        <f t="shared" si="8"/>
        <v>46.52</v>
      </c>
      <c r="G318" s="10">
        <f t="shared" si="9"/>
        <v>46.52</v>
      </c>
    </row>
    <row r="319" spans="1:7" ht="12.75" customHeight="1" thickBot="1" x14ac:dyDescent="0.3">
      <c r="A319" s="99" t="s">
        <v>228</v>
      </c>
      <c r="B319" s="100" t="s">
        <v>229</v>
      </c>
      <c r="C319" s="101">
        <v>500</v>
      </c>
      <c r="D319" s="101">
        <v>500</v>
      </c>
      <c r="E319" s="101">
        <v>232.6</v>
      </c>
      <c r="F319" s="102">
        <f t="shared" si="8"/>
        <v>46.52</v>
      </c>
      <c r="G319" s="103">
        <f t="shared" si="9"/>
        <v>46.52</v>
      </c>
    </row>
    <row r="320" spans="1:7" s="217" customFormat="1" x14ac:dyDescent="0.25">
      <c r="A320" s="221"/>
      <c r="B320" s="221"/>
      <c r="C320" s="221"/>
      <c r="D320" s="221"/>
      <c r="E320" s="221"/>
      <c r="F320"/>
      <c r="G320"/>
    </row>
    <row r="321" spans="4:7" ht="16.5" x14ac:dyDescent="0.3">
      <c r="D321" s="267" t="s">
        <v>403</v>
      </c>
      <c r="E321" s="267"/>
      <c r="F321" s="267"/>
      <c r="G321" s="267"/>
    </row>
    <row r="322" spans="4:7" ht="16.5" x14ac:dyDescent="0.3">
      <c r="D322" s="267" t="s">
        <v>404</v>
      </c>
      <c r="E322" s="267"/>
      <c r="F322" s="267"/>
      <c r="G322" s="267"/>
    </row>
  </sheetData>
  <mergeCells count="7">
    <mergeCell ref="A3:G4"/>
    <mergeCell ref="A6:G6"/>
    <mergeCell ref="D322:G322"/>
    <mergeCell ref="D321:G321"/>
    <mergeCell ref="A13:B13"/>
    <mergeCell ref="A15:B15"/>
    <mergeCell ref="A10:B10"/>
  </mergeCells>
  <pageMargins left="0" right="0" top="0" bottom="0.39370078740157483" header="0" footer="0"/>
  <pageSetup paperSize="9" scale="99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1. Sažetak 2025</vt:lpstr>
      <vt:lpstr>2. Račun PiR ekon.klas. 2025</vt:lpstr>
      <vt:lpstr>3. Račun PiR prema izv.fin.2025</vt:lpstr>
      <vt:lpstr>4. Rashodi prema funk.klas.</vt:lpstr>
      <vt:lpstr>5. Račun financiranja</vt:lpstr>
      <vt:lpstr>6. Posebni dio</vt:lpstr>
      <vt:lpstr>'1. Sažetak 2025'!Print_Area</vt:lpstr>
      <vt:lpstr>'2. Račun PiR ekon.klas. 2025'!Print_Area</vt:lpstr>
      <vt:lpstr>'6. Posebni dio'!Print_Area</vt:lpstr>
      <vt:lpstr>'6. Posebni dio'!Print_Titles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Hučić</dc:creator>
  <cp:lastModifiedBy>Petra Hučić</cp:lastModifiedBy>
  <cp:lastPrinted>2026-03-24T11:29:15Z</cp:lastPrinted>
  <dcterms:created xsi:type="dcterms:W3CDTF">2025-03-14T08:52:30Z</dcterms:created>
  <dcterms:modified xsi:type="dcterms:W3CDTF">2026-03-30T10:43:15Z</dcterms:modified>
</cp:coreProperties>
</file>